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9200" windowHeight="11640" tabRatio="913" activeTab="5"/>
  </bookViews>
  <sheets>
    <sheet name="1.Aanschrijfbrief" sheetId="1" r:id="rId1"/>
    <sheet name="2.Adressering" sheetId="2" r:id="rId2"/>
    <sheet name="3.Toelichting" sheetId="3" r:id="rId3"/>
    <sheet name="4.Informatie" sheetId="4" r:id="rId4"/>
    <sheet name="5.Verdelingsmatrix lasten" sheetId="5" r:id="rId5"/>
    <sheet name="6.Verdelingsmatrix baten" sheetId="6" r:id="rId6"/>
    <sheet name="7.Balansstanden" sheetId="7" r:id="rId7"/>
    <sheet name="8.Akkoordverklaring" sheetId="8" r:id="rId8"/>
  </sheets>
  <definedNames>
    <definedName name="_ftn1" localSheetId="7">'8.Akkoordverklaring'!#REF!</definedName>
    <definedName name="_ftn2" localSheetId="7">'8.Akkoordverklaring'!#REF!</definedName>
    <definedName name="_ftnref1" localSheetId="7">'8.Akkoordverklaring'!$B$6</definedName>
    <definedName name="_ftnref2" localSheetId="7">'8.Akkoordverklaring'!$B$8</definedName>
    <definedName name="_xlnm.Print_Area" localSheetId="0">'1.Aanschrijfbrief'!$A$1:$B$35</definedName>
    <definedName name="_xlnm.Print_Area" localSheetId="1">'2.Adressering'!$A$1:$A$40</definedName>
    <definedName name="_xlnm.Print_Area" localSheetId="3">'4.Informatie'!$A$1:$J$38</definedName>
    <definedName name="_xlnm.Print_Area" localSheetId="4">'5.Verdelingsmatrix lasten'!$A$1:$AM$213</definedName>
    <definedName name="_xlnm.Print_Area" localSheetId="5">'6.Verdelingsmatrix baten'!$A$1:$AJ$213</definedName>
    <definedName name="_xlnm.Print_Area" localSheetId="6">'7.Balansstanden'!$B$1:$I$72</definedName>
    <definedName name="_xlnm.Print_Area" localSheetId="7">'8.Akkoordverklaring'!$A$1:$C$36</definedName>
    <definedName name="Z_3CCC5398_1193_4024_ABCD_59977630A5BF_.wvu.PrintArea" localSheetId="0" hidden="1">'1.Aanschrijfbrief'!$A$1:$B$35</definedName>
    <definedName name="Z_3CCC5398_1193_4024_ABCD_59977630A5BF_.wvu.PrintArea" localSheetId="1" hidden="1">'2.Adressering'!$A$1:$A$40</definedName>
    <definedName name="Z_3CCC5398_1193_4024_ABCD_59977630A5BF_.wvu.PrintArea" localSheetId="2" hidden="1">'3.Toelichting'!$A$1:$A$64</definedName>
    <definedName name="Z_3CCC5398_1193_4024_ABCD_59977630A5BF_.wvu.PrintArea" localSheetId="3" hidden="1">'4.Informatie'!$A$1:$J$38</definedName>
    <definedName name="Z_3CCC5398_1193_4024_ABCD_59977630A5BF_.wvu.PrintArea" localSheetId="4" hidden="1">'5.Verdelingsmatrix lasten'!$A$1:$AM$213</definedName>
    <definedName name="Z_3CCC5398_1193_4024_ABCD_59977630A5BF_.wvu.PrintArea" localSheetId="5" hidden="1">'6.Verdelingsmatrix baten'!$A$1:$AJ$213</definedName>
    <definedName name="Z_3CCC5398_1193_4024_ABCD_59977630A5BF_.wvu.PrintArea" localSheetId="6" hidden="1">'7.Balansstanden'!$A$1:$I$42</definedName>
    <definedName name="Z_3CCC5398_1193_4024_ABCD_59977630A5BF_.wvu.PrintArea" localSheetId="7" hidden="1">'8.Akkoordverklaring'!$A$1:$C$36</definedName>
    <definedName name="Z_3CCC5398_1193_4024_ABCD_59977630A5BF_.wvu.Rows" localSheetId="4" hidden="1">'5.Verdelingsmatrix lasten'!$140:$211</definedName>
    <definedName name="Z_3CCC5398_1193_4024_ABCD_59977630A5BF_.wvu.Rows" localSheetId="5" hidden="1">'6.Verdelingsmatrix baten'!$140:$211</definedName>
    <definedName name="Z_3CCC5398_1193_4024_ABCD_59977630A5BF_.wvu.Rows" localSheetId="6" hidden="1">'7.Balansstanden'!$2:$71</definedName>
    <definedName name="Z_7ECC52A5_9F01_4F0F_BE2E_EC1362700A49_.wvu.PrintArea" localSheetId="0" hidden="1">'1.Aanschrijfbrief'!$A$1:$B$35</definedName>
    <definedName name="Z_7ECC52A5_9F01_4F0F_BE2E_EC1362700A49_.wvu.PrintArea" localSheetId="1" hidden="1">'2.Adressering'!$A$1:$A$40</definedName>
    <definedName name="Z_7ECC52A5_9F01_4F0F_BE2E_EC1362700A49_.wvu.PrintArea" localSheetId="2" hidden="1">'3.Toelichting'!$A$1:$A$64</definedName>
    <definedName name="Z_7ECC52A5_9F01_4F0F_BE2E_EC1362700A49_.wvu.PrintArea" localSheetId="3" hidden="1">'4.Informatie'!$A$1:$J$38</definedName>
    <definedName name="Z_7ECC52A5_9F01_4F0F_BE2E_EC1362700A49_.wvu.PrintArea" localSheetId="4" hidden="1">'5.Verdelingsmatrix lasten'!$A$1:$AM$213</definedName>
    <definedName name="Z_7ECC52A5_9F01_4F0F_BE2E_EC1362700A49_.wvu.PrintArea" localSheetId="5" hidden="1">'6.Verdelingsmatrix baten'!$A$1:$AJ$213</definedName>
    <definedName name="Z_7ECC52A5_9F01_4F0F_BE2E_EC1362700A49_.wvu.PrintArea" localSheetId="6" hidden="1">'7.Balansstanden'!$A$1:$I$42</definedName>
    <definedName name="Z_7ECC52A5_9F01_4F0F_BE2E_EC1362700A49_.wvu.PrintArea" localSheetId="7" hidden="1">'8.Akkoordverklaring'!$A$1:$C$36</definedName>
    <definedName name="Z_7ECC52A5_9F01_4F0F_BE2E_EC1362700A49_.wvu.Rows" localSheetId="4" hidden="1">'5.Verdelingsmatrix lasten'!$140:$211</definedName>
    <definedName name="Z_7ECC52A5_9F01_4F0F_BE2E_EC1362700A49_.wvu.Rows" localSheetId="5" hidden="1">'6.Verdelingsmatrix baten'!$140:$211</definedName>
    <definedName name="Z_7ECC52A5_9F01_4F0F_BE2E_EC1362700A49_.wvu.Rows" localSheetId="6" hidden="1">'7.Balansstanden'!$2:$71</definedName>
  </definedNames>
  <calcPr fullCalcOnLoad="1"/>
</workbook>
</file>

<file path=xl/sharedStrings.xml><?xml version="1.0" encoding="utf-8"?>
<sst xmlns="http://schemas.openxmlformats.org/spreadsheetml/2006/main" count="982" uniqueCount="620">
  <si>
    <t>Inkomensoverdrachten aan overheid (niet-Rijk)</t>
  </si>
  <si>
    <t>Overige inkomensoverdrachten</t>
  </si>
  <si>
    <t>Investeringsbijdragen en overige kapitaaloverdrachten aan overheid (niet-Rijk)</t>
  </si>
  <si>
    <t>Overige investeringsbijdragen en overige kapitaaloverdrachten</t>
  </si>
  <si>
    <t>Chartaalgeld en deposito's</t>
  </si>
  <si>
    <t>Kortlopende effecten m.u.v. aandelen</t>
  </si>
  <si>
    <t>Langlopende effecten m.u.v.aandelen</t>
  </si>
  <si>
    <t>Financiële derivaten</t>
  </si>
  <si>
    <t>Kortlopende leningen</t>
  </si>
  <si>
    <t>Langlopende leningen</t>
  </si>
  <si>
    <t>Aandelen en overige deelnemingen</t>
  </si>
  <si>
    <t>Handelskredieten en transitorische posten</t>
  </si>
  <si>
    <t>Reserveringen</t>
  </si>
  <si>
    <t>Kapitaallasten</t>
  </si>
  <si>
    <t>Verrekening kostenplaatsen voor investeringsprojecten</t>
  </si>
  <si>
    <t>Overige verrekeningen van kostenplaatsen</t>
  </si>
  <si>
    <t>Overige verrekeningen</t>
  </si>
  <si>
    <t>Totaal functies/
kostenplaatsen/
balansmutaties</t>
  </si>
  <si>
    <t>Hoofdfunctie 0</t>
  </si>
  <si>
    <t>ALGEMEEN BESTUUR</t>
  </si>
  <si>
    <t>001</t>
  </si>
  <si>
    <t>Bestuursorganen</t>
  </si>
  <si>
    <t>002</t>
  </si>
  <si>
    <t>003</t>
  </si>
  <si>
    <t>Burgerzaken</t>
  </si>
  <si>
    <t>004</t>
  </si>
  <si>
    <t>Baten secretarieleges burgerzaken</t>
  </si>
  <si>
    <t>Bestuurlijke samenwerking</t>
  </si>
  <si>
    <t>Totaal hoofdfunctie 0</t>
  </si>
  <si>
    <t>Hoofdfunctie 1</t>
  </si>
  <si>
    <t>OPENBARE ORDE EN VEILIGHEID</t>
  </si>
  <si>
    <t>Brandweer en rampenbestrijding</t>
  </si>
  <si>
    <t>Openbare orde en veiligheid</t>
  </si>
  <si>
    <t>Totaal hoofdfunctie 1</t>
  </si>
  <si>
    <t>Hoofdfunctie 2</t>
  </si>
  <si>
    <t>VERKEER, VERVOER EN WATERSTAAT</t>
  </si>
  <si>
    <t>Wegen, straten en pleinen</t>
  </si>
  <si>
    <t>Verkeersmaatregelen te land</t>
  </si>
  <si>
    <t>Openbaar vervoer</t>
  </si>
  <si>
    <t>Parkeren</t>
  </si>
  <si>
    <t>Baten parkeerbelasting</t>
  </si>
  <si>
    <t>Zeehavens</t>
  </si>
  <si>
    <t>Binnenhavens en waterwegen</t>
  </si>
  <si>
    <t>Veerdiensten</t>
  </si>
  <si>
    <t>Luchtvaart</t>
  </si>
  <si>
    <t>Waterkering, afwatering en landaanwinning</t>
  </si>
  <si>
    <t>Totaal hoofdfunctie 2</t>
  </si>
  <si>
    <t>Hoofdfunctie 3</t>
  </si>
  <si>
    <t>ECONOMISCHE ZAKEN</t>
  </si>
  <si>
    <t>Handel en ambacht</t>
  </si>
  <si>
    <t>Industrie</t>
  </si>
  <si>
    <t>Nutsbedrijven</t>
  </si>
  <si>
    <t>Agrarische productie en ontginning</t>
  </si>
  <si>
    <t>Overige agrarische zaken, jacht en visserij</t>
  </si>
  <si>
    <t>Totaal hoofdfunctie 3</t>
  </si>
  <si>
    <t>Hoofdfunctie 4</t>
  </si>
  <si>
    <t>ONDERWIJS</t>
  </si>
  <si>
    <t>Openbaar basisonderwijs, exclusief onderwijshuisvesting</t>
  </si>
  <si>
    <t>Openbaar basisonderwijs, onderwijshuisvesting</t>
  </si>
  <si>
    <t>Bijzonder basisonderwijs, exclusief onderwijshuisvesting</t>
  </si>
  <si>
    <t>Bijzonder basisonderwijs, onderwijshuisvesting</t>
  </si>
  <si>
    <t>Openbaar (voortgezet) speciaal onderwijs, exclusief onderwijshuisvesting</t>
  </si>
  <si>
    <t>Openbaar (voortgezet) speciaal onderwijs, onderwijshuisvesting</t>
  </si>
  <si>
    <t>Bijzonder (voortgezet) speciaal onderwijs, exclusief onderwijshuisvesting</t>
  </si>
  <si>
    <t>Bijzonder (voortgezet) speciaal onderwijs, onderwijshuisvesting</t>
  </si>
  <si>
    <t>Conform het Besluit begroting en verantwoording provincies en gemeenten, in het bijzonder artikel 71 en de Ministeriële regeling informatie voor derden van 6 februari 2003 is de vereiste informatie voor de begroting jaar 2012 elektronisch naar u toegezonden.</t>
  </si>
  <si>
    <r>
      <t xml:space="preserve">In het model voor het begrotingsjaar 2012 zijn ten opzichte van 2011 </t>
    </r>
    <r>
      <rPr>
        <i/>
        <sz val="10"/>
        <rFont val="Arial"/>
        <family val="2"/>
      </rPr>
      <t>geen</t>
    </r>
    <r>
      <rPr>
        <sz val="10"/>
        <rFont val="Arial"/>
        <family val="2"/>
      </rPr>
      <t xml:space="preserve"> nieuwe functies </t>
    </r>
  </si>
  <si>
    <t>toegevoegd noch functies vervallen.</t>
  </si>
  <si>
    <t>Openbaar voortgezet onderwijs, exclusief onderwijshuisvesting</t>
  </si>
  <si>
    <t>Openbaar voortgezet onderwijs, onderwijshuisvesting</t>
  </si>
  <si>
    <t>Bijzonder voortgezet onderwijs, exclusief onderwijshuisvesting</t>
  </si>
  <si>
    <t>Bijzonder voortgezet onderwijs, onderwijshuisvesting</t>
  </si>
  <si>
    <t>Gemeenschappelijke baten en lasten van het onderwijs</t>
  </si>
  <si>
    <t>Volwasseneneducatie</t>
  </si>
  <si>
    <t>Totaal hoofdfunctie 4</t>
  </si>
  <si>
    <t>Hoofdfunctie 5</t>
  </si>
  <si>
    <t>CULTUUR EN RECREATIE</t>
  </si>
  <si>
    <t>Openbaar bibliotheekwerk</t>
  </si>
  <si>
    <t>Vormings- en ontwikkelingswerk</t>
  </si>
  <si>
    <t>Sport</t>
  </si>
  <si>
    <t>Groene sportvelden en terreinen</t>
  </si>
  <si>
    <t>Kunst</t>
  </si>
  <si>
    <t>Oudheidkunde/musea</t>
  </si>
  <si>
    <t>Natuurbescherming</t>
  </si>
  <si>
    <t>Openbaar groen en openluchtrecreatie</t>
  </si>
  <si>
    <t>Overige recreatieve voorzieningen</t>
  </si>
  <si>
    <t>Totaal hoofdfunctie 5</t>
  </si>
  <si>
    <t>Hoofdfunctie 6</t>
  </si>
  <si>
    <t>SOCIALE VOORZIENINGEN EN MAATSCHAPPELIJKE DIENSTVERLENING</t>
  </si>
  <si>
    <t>Werkgelegenheid</t>
  </si>
  <si>
    <t>Overige sociale zekerheidsregelingen</t>
  </si>
  <si>
    <t>Gemeentelijk minimabeleid</t>
  </si>
  <si>
    <t>Maatschappelijke begeleiding en advies</t>
  </si>
  <si>
    <t>Vreemdelingen</t>
  </si>
  <si>
    <t>Sociaal-cultureel werk</t>
  </si>
  <si>
    <t>Tehuizen</t>
  </si>
  <si>
    <t>Kinderdagopvang</t>
  </si>
  <si>
    <t>Dagopvang gehandicapten</t>
  </si>
  <si>
    <t>Voorzieningen gehandicapten</t>
  </si>
  <si>
    <t>Totaal hoofdfunctie 6</t>
  </si>
  <si>
    <t>Hoofdfunctie 7</t>
  </si>
  <si>
    <t>VOLKSGEZONDHEID EN MILIEU</t>
  </si>
  <si>
    <t>Ambulancevervoer</t>
  </si>
  <si>
    <t>Verpleeginrichtingen</t>
  </si>
  <si>
    <t>Openbare gezondheidszorg</t>
  </si>
  <si>
    <t>Afvalverwijdering en -verwerking</t>
  </si>
  <si>
    <t>Milieubeheer</t>
  </si>
  <si>
    <t>Lijkbezorging</t>
  </si>
  <si>
    <t>Baten reinigingsrechten en afvalstofheffing</t>
  </si>
  <si>
    <t>Totaal hoofdfunctie 7</t>
  </si>
  <si>
    <t>Hoofdfunctie 8</t>
  </si>
  <si>
    <t>RUIMTELIJKE ORDENING EN VOLKSHUISVESTING</t>
  </si>
  <si>
    <t>Ruimtelijke ordening</t>
  </si>
  <si>
    <t>Woningexploitatie/woningbouw</t>
  </si>
  <si>
    <t>Stads- en dorpsvernieuwing</t>
  </si>
  <si>
    <t>Overige volkshuisvesting</t>
  </si>
  <si>
    <t>Bouwvergunningen</t>
  </si>
  <si>
    <t>Bouwgrondexploitatie</t>
  </si>
  <si>
    <t>Totaal hoofdfunctie 8</t>
  </si>
  <si>
    <t>Hoofdfunctie 9</t>
  </si>
  <si>
    <t>FINANCIERING EN ALGEMENE DEKKINGSMIDDELEN</t>
  </si>
  <si>
    <t>Geldleningen en uitzettingen korter dan 1 jaar</t>
  </si>
  <si>
    <t>Overige financiële middelen</t>
  </si>
  <si>
    <t>Geldleningen en uitzettingen langer of gelijk aan 1 jaar</t>
  </si>
  <si>
    <t>Algemene uitkering gemeentefonds</t>
  </si>
  <si>
    <t>Algemene baten en lasten</t>
  </si>
  <si>
    <t>Uitvoering Wet WOZ</t>
  </si>
  <si>
    <t>Baten onroerende-zaakbelasting gebruikers</t>
  </si>
  <si>
    <t xml:space="preserve">Baten onroerende-zaakbelasting eigenaren </t>
  </si>
  <si>
    <t>Baten roerende woon- en bedrijfsruimten</t>
  </si>
  <si>
    <t>Baten baatbelasting</t>
  </si>
  <si>
    <t>Den Haag, september 2011</t>
  </si>
  <si>
    <r>
      <t>De begrotingen</t>
    </r>
    <r>
      <rPr>
        <sz val="10"/>
        <color indexed="10"/>
        <rFont val="Arial"/>
        <family val="2"/>
      </rPr>
      <t xml:space="preserve"> </t>
    </r>
    <r>
      <rPr>
        <sz val="10"/>
        <rFont val="Arial"/>
        <family val="2"/>
      </rPr>
      <t xml:space="preserve">2012 betreffen gegevens in de vorm van de zogenoemde Iv3-matrix, zoals bepaald in het </t>
    </r>
    <r>
      <rPr>
        <i/>
        <sz val="10"/>
        <rFont val="Arial"/>
        <family val="2"/>
      </rPr>
      <t>Besluit begroting en verantwoording provincies en gemeenten</t>
    </r>
    <r>
      <rPr>
        <sz val="10"/>
        <rFont val="Arial"/>
        <family val="2"/>
      </rPr>
      <t xml:space="preserve"> (BBV) en de </t>
    </r>
    <r>
      <rPr>
        <i/>
        <sz val="10"/>
        <rFont val="Arial"/>
        <family val="2"/>
      </rPr>
      <t xml:space="preserve">Ministeriële regeling informatie voor derden </t>
    </r>
    <r>
      <rPr>
        <sz val="10"/>
        <rFont val="Arial"/>
        <family val="2"/>
      </rPr>
      <t>(Iv3). Voor de begroting is slechts een beperkte invulling van de matrix vereist. Het betreft de lasten en baten volgens de functionele indeling, indien mogelijk gespecificeerd naar economische categorie. Naast de financiële gegevens is een separate verklaring van het college vereist over de kwaliteit van deze gegevens.</t>
    </r>
  </si>
  <si>
    <r>
      <t>De begrotingsgegevens moeten</t>
    </r>
    <r>
      <rPr>
        <b/>
        <sz val="10"/>
        <rFont val="Arial"/>
        <family val="2"/>
      </rPr>
      <t xml:space="preserve"> vóór 15 november 2011</t>
    </r>
    <r>
      <rPr>
        <sz val="10"/>
        <rFont val="Arial"/>
        <family val="2"/>
      </rPr>
      <t xml:space="preserve"> door het CBS zijn ontvangen. Indien deze wettelijk vastgestelde deadline voor u niet haalbaar is, kunt u een verzoek tot uitstel indienen bij de staatssecretaris van BZK, conform de procedure beschreven in de </t>
    </r>
    <r>
      <rPr>
        <i/>
        <sz val="10"/>
        <rFont val="Arial"/>
        <family val="2"/>
      </rPr>
      <t>BZK-circulaire Informatie voor derden van 29 juni 2009</t>
    </r>
    <r>
      <rPr>
        <sz val="10"/>
        <rFont val="Arial"/>
        <family val="2"/>
      </rPr>
      <t xml:space="preserve">.  </t>
    </r>
  </si>
  <si>
    <r>
      <t xml:space="preserve">Het model 2012 van de Iv3-matrix is </t>
    </r>
    <r>
      <rPr>
        <b/>
        <i/>
        <sz val="10"/>
        <rFont val="Arial"/>
        <family val="2"/>
      </rPr>
      <t>niet</t>
    </r>
    <r>
      <rPr>
        <b/>
        <sz val="10"/>
        <rFont val="Arial"/>
        <family val="2"/>
      </rPr>
      <t xml:space="preserve"> veranderd ten opzichte van het model 2011.</t>
    </r>
  </si>
  <si>
    <r>
      <t xml:space="preserve">       </t>
    </r>
    <r>
      <rPr>
        <b/>
        <sz val="10"/>
        <rFont val="Courier"/>
        <family val="3"/>
      </rPr>
      <t>KRDjjp06nnnn.xls</t>
    </r>
    <r>
      <rPr>
        <sz val="10"/>
        <rFont val="Arial"/>
        <family val="2"/>
      </rPr>
      <t xml:space="preserve"> (bijv. KRD120060757.xls)</t>
    </r>
  </si>
  <si>
    <t xml:space="preserve">                                                                                      Kredo - 2012 - periode 0 - gemeente - Boxtel</t>
  </si>
  <si>
    <r>
      <t xml:space="preserve">                      </t>
    </r>
    <r>
      <rPr>
        <b/>
        <sz val="10"/>
        <rFont val="Arial"/>
        <family val="2"/>
      </rPr>
      <t>jj</t>
    </r>
    <r>
      <rPr>
        <sz val="10"/>
        <rFont val="Arial"/>
        <family val="2"/>
      </rPr>
      <t xml:space="preserve">  = jaar, voor 2012 bijvoorbeeld 12</t>
    </r>
  </si>
  <si>
    <r>
      <t xml:space="preserve">In het model voor het begrotingsjaar 2012 zijn ten opzichte van 2011 </t>
    </r>
    <r>
      <rPr>
        <i/>
        <sz val="10"/>
        <rFont val="Arial"/>
        <family val="2"/>
      </rPr>
      <t>geen</t>
    </r>
    <r>
      <rPr>
        <sz val="10"/>
        <rFont val="Arial"/>
        <family val="2"/>
      </rPr>
      <t xml:space="preserve"> nieuwe functies toegevoegd noch functies </t>
    </r>
  </si>
  <si>
    <t xml:space="preserve">vervallen. </t>
  </si>
  <si>
    <t>Baten forensenbelasting</t>
  </si>
  <si>
    <t>Baten toeristenbelasting</t>
  </si>
  <si>
    <t>Baten hondenbelasting</t>
  </si>
  <si>
    <t>Baten reclamebelasting</t>
  </si>
  <si>
    <t>Baten precariobelasting</t>
  </si>
  <si>
    <t>Lasten heffing en invordering gemeentelijke belastingen</t>
  </si>
  <si>
    <t>Lastenverlichting rijk</t>
  </si>
  <si>
    <t>Saldo van kostenplaatsen</t>
  </si>
  <si>
    <t>Saldo van de rekening van baten en lasten voor bestemming</t>
  </si>
  <si>
    <t>Mutaties reserves die verband houden met de hoofdfunctie 0 tot en met 9</t>
  </si>
  <si>
    <t>Saldo van de rekening van baten en lasten na bestemming</t>
  </si>
  <si>
    <t>Totaal hoofdfunctie 9</t>
  </si>
  <si>
    <t>Totaal functies</t>
  </si>
  <si>
    <t>Kostenplaatsen</t>
  </si>
  <si>
    <t>Kostenplaats kapitaallasten</t>
  </si>
  <si>
    <t>Overige kostenplaatsen</t>
  </si>
  <si>
    <t>Totaal Kostenplaatsen</t>
  </si>
  <si>
    <t>Balansmutaties</t>
  </si>
  <si>
    <t>Vaste Activa</t>
  </si>
  <si>
    <t>A111</t>
  </si>
  <si>
    <t>Immateriële vaste activa: Kosten verbonden aan sluiten geldlening en saldo agio/disagio</t>
  </si>
  <si>
    <t>A112</t>
  </si>
  <si>
    <t>Immateriële vaste activa: Kosten onderzoek en ontwikkeling voor een bepaald actief</t>
  </si>
  <si>
    <t>A121</t>
  </si>
  <si>
    <t>Materiële vaste activa: Gronden en terreinen</t>
  </si>
  <si>
    <t>A122</t>
  </si>
  <si>
    <t>Materiële vaste activa: Woonruimten</t>
  </si>
  <si>
    <t>A123</t>
  </si>
  <si>
    <t>Materiële vaste activa: Bedrijfsgebouwen</t>
  </si>
  <si>
    <t>A124</t>
  </si>
  <si>
    <t>Materiële vaste activa: Grond-, weg- en waterbouwkundige werken</t>
  </si>
  <si>
    <t>A125</t>
  </si>
  <si>
    <t>Materiële vaste activa: Vervoermiddelen</t>
  </si>
  <si>
    <t>A126</t>
  </si>
  <si>
    <t>Materiële vaste activa: Machines, apparaten en installaties</t>
  </si>
  <si>
    <t>A129</t>
  </si>
  <si>
    <t>Materiële vaste activa: Overig</t>
  </si>
  <si>
    <t>A1311</t>
  </si>
  <si>
    <t>Financiële vaste activa: Kapitaalverstrekking aan deelnemingen</t>
  </si>
  <si>
    <t>A1312</t>
  </si>
  <si>
    <t>Financiële vaste activa: Kapitaalverstrekking aan gemeenschappelijke regelingen</t>
  </si>
  <si>
    <t>A1313</t>
  </si>
  <si>
    <t>Financiële vaste activa: Kapitaalverstrekking aan overige verbonden partijen</t>
  </si>
  <si>
    <t>A1321</t>
  </si>
  <si>
    <t>Financiële vaste activa: Leningen aan woningbouwcorporaties</t>
  </si>
  <si>
    <t>A1322</t>
  </si>
  <si>
    <t>Financiële vaste activa: Leningen aan deelnemingen</t>
  </si>
  <si>
    <t>A1323</t>
  </si>
  <si>
    <t>Financiële vaste activa: Leningen aan overige verbonden partijen</t>
  </si>
  <si>
    <t>A1331</t>
  </si>
  <si>
    <t>Financiële vaste activa: Overige langlopende leningen</t>
  </si>
  <si>
    <t>A1332</t>
  </si>
  <si>
    <t>Financiële vaste activa: Overige uitzettingen met looptijd ≥ 1 jaar</t>
  </si>
  <si>
    <t>A1333</t>
  </si>
  <si>
    <t>Financiële vaste activa: Bijdragen aan activa in eigendom van derden</t>
  </si>
  <si>
    <t>Totaal Vaste Activa</t>
  </si>
  <si>
    <t>Vlottende Activa</t>
  </si>
  <si>
    <t>A211</t>
  </si>
  <si>
    <t>Voorraden: Niet in exploitatie bouwgronden</t>
  </si>
  <si>
    <t>A212</t>
  </si>
  <si>
    <t>Voorraden: Overige grond- en hulpstoffen</t>
  </si>
  <si>
    <t>A213</t>
  </si>
  <si>
    <t>Voorraden: Onderhanden werk (incl. bouwgronden in exploitatie)</t>
  </si>
  <si>
    <t>A214</t>
  </si>
  <si>
    <t>Voorraden: Gereed product en handelsgoederen</t>
  </si>
  <si>
    <t>A215</t>
  </si>
  <si>
    <t>Voorraden: Vooruitbetalingen</t>
  </si>
  <si>
    <t>A221</t>
  </si>
  <si>
    <t>Uitzettingen: Vorderingen op openbare lichamen</t>
  </si>
  <si>
    <t>A222</t>
  </si>
  <si>
    <t>Uitzettingen: Verstrekte kasgeldleningen</t>
  </si>
  <si>
    <t>A223</t>
  </si>
  <si>
    <t>Uitzettingen: Rekening courant verhoudingen niet-financiële instellingen</t>
  </si>
  <si>
    <t>A224</t>
  </si>
  <si>
    <t>Uitzettingen: Overige vorderingen</t>
  </si>
  <si>
    <t>A225</t>
  </si>
  <si>
    <t>Uitzettingen: Overige uitzettingen</t>
  </si>
  <si>
    <t>A23</t>
  </si>
  <si>
    <t>Liquide middelen (kas, bank en giro)</t>
  </si>
  <si>
    <t>A29</t>
  </si>
  <si>
    <t>Overlopende activa</t>
  </si>
  <si>
    <t>Totaal Vlottende Activa</t>
  </si>
  <si>
    <t>Vaste Passiva</t>
  </si>
  <si>
    <t>P111</t>
  </si>
  <si>
    <t>Eigen vermogen: Algemene reserve</t>
  </si>
  <si>
    <t>P112</t>
  </si>
  <si>
    <t>Eigen vermogen: Bestemmingsreserve</t>
  </si>
  <si>
    <t>P113</t>
  </si>
  <si>
    <t>Eigen vermogen: Overige bestemmingsreserves</t>
  </si>
  <si>
    <t>P114</t>
  </si>
  <si>
    <t>Eigen vermogen: Saldo van rekening</t>
  </si>
  <si>
    <t>P12</t>
  </si>
  <si>
    <t>Voorzieningen</t>
  </si>
  <si>
    <t>P131</t>
  </si>
  <si>
    <t>Vaste schuld: Obligatieleningen</t>
  </si>
  <si>
    <t>P132</t>
  </si>
  <si>
    <r>
      <t>Om te kunnen uploaden ontvangt u in week 40 een e-mail met inloggegevens</t>
    </r>
    <r>
      <rPr>
        <sz val="10"/>
        <rFont val="Arial"/>
        <family val="2"/>
      </rPr>
      <t>. Na het uploaden van de gegevens ziet u een ontvangstbevestiging op het scherm. De datum die hierbij wordt vermeld, is van belang voor de tijdigheidstoets.</t>
    </r>
  </si>
  <si>
    <t>Vaste schuld: Onderhandse leningen van binnenlandse pensioenfondsen en verzekeraars</t>
  </si>
  <si>
    <t>P133</t>
  </si>
  <si>
    <t>Vaste schuld: Onderhandse leningen van binnenlandse banken en overige financiële instellingen</t>
  </si>
  <si>
    <t>P134</t>
  </si>
  <si>
    <t>Vaste schuld: Onderhandse leningen van binnenlandse bedrijven</t>
  </si>
  <si>
    <t>P135</t>
  </si>
  <si>
    <t>Vaste schuld: Onderhandse leningen van overige binnenlandse sectoren</t>
  </si>
  <si>
    <t>P136</t>
  </si>
  <si>
    <t>P137</t>
  </si>
  <si>
    <t>Vaste schuld: Door derden belegde gelden</t>
  </si>
  <si>
    <t>P138</t>
  </si>
  <si>
    <t>Waarborgsommen</t>
  </si>
  <si>
    <t>Totaal Vaste Passiva</t>
  </si>
  <si>
    <t>Vlottende Passiva</t>
  </si>
  <si>
    <t>P211</t>
  </si>
  <si>
    <t>Vlottende schuld: Kasgeldleningen o/g</t>
  </si>
  <si>
    <t>P212</t>
  </si>
  <si>
    <t>Vlottende schuld: Bank- en girosaldi</t>
  </si>
  <si>
    <t>P213</t>
  </si>
  <si>
    <t>Vlottende schuld: Overig</t>
  </si>
  <si>
    <t>P29</t>
  </si>
  <si>
    <t>Overlopende passiva</t>
  </si>
  <si>
    <t>Totaal Vlottende Passiva</t>
  </si>
  <si>
    <t>Totaal Balansmutaties</t>
  </si>
  <si>
    <t xml:space="preserve">Totaal lastencategorieën </t>
  </si>
  <si>
    <t>3.2.1</t>
  </si>
  <si>
    <t>3.2.2</t>
  </si>
  <si>
    <t>3.4</t>
  </si>
  <si>
    <t>4.0.1</t>
  </si>
  <si>
    <t>4.0.2</t>
  </si>
  <si>
    <t>4.0.3</t>
  </si>
  <si>
    <t>Niet in te delen baten</t>
  </si>
  <si>
    <t>Werkelijk ontvangen rente en winstuitkeringen</t>
  </si>
  <si>
    <t xml:space="preserve">Vergoeding voor personeel </t>
  </si>
  <si>
    <t>Huren</t>
  </si>
  <si>
    <t>Pachten</t>
  </si>
  <si>
    <t>Opbrengst van grondverkopen</t>
  </si>
  <si>
    <t>Overige verkopen van duurzame goederen</t>
  </si>
  <si>
    <t>Overige goederen en diensten</t>
  </si>
  <si>
    <t>Belastingen op producenten</t>
  </si>
  <si>
    <t>Belasting op inkomen van gezinnen</t>
  </si>
  <si>
    <t>Vermogensheffing</t>
  </si>
  <si>
    <t>Inkomensoverdracht van het Rijk</t>
  </si>
  <si>
    <t>Vermogensoverdracht van het Rijk</t>
  </si>
  <si>
    <t>Baten met betrekking tot vergoeding en verhaal sociale uitkeringen</t>
  </si>
  <si>
    <t>Overige inkomensoverdrachten van overheid (niet-Rijk)</t>
  </si>
  <si>
    <t>Investeringsbijdragen en overige kapitaaloverdrachten van overheid (niet-Rijk)</t>
  </si>
  <si>
    <t>Bestuursondersteuning raad en rekenkamer(functie)</t>
  </si>
  <si>
    <t>Code</t>
  </si>
  <si>
    <t>ACTIVA</t>
  </si>
  <si>
    <t>Bedragen x € 1000,-</t>
  </si>
  <si>
    <t>Vaste activa</t>
  </si>
  <si>
    <t>Kapitaalverstrekking aan deelnemingen</t>
  </si>
  <si>
    <t>Kapitaalverstrekking aan gemeenschappelijke regelingen</t>
  </si>
  <si>
    <t>Kapitaalverstrekking aan overige verbonden partijen</t>
  </si>
  <si>
    <t>Leningen aan woningbouwcorporaties</t>
  </si>
  <si>
    <t>Leningen aan deelnemingen</t>
  </si>
  <si>
    <t>Leningen aan overige verbonden partijen</t>
  </si>
  <si>
    <t>Overige langlopende leningen</t>
  </si>
  <si>
    <t>Overige uitzettingen met looptijd ≥ 1 jaar</t>
  </si>
  <si>
    <t>Uitzettingen</t>
  </si>
  <si>
    <t>Vorderingen op openbare lichamen</t>
  </si>
  <si>
    <t>Verstrekte kasgeldleningen</t>
  </si>
  <si>
    <t>Rekening courant verhoudingen niet-financiële instellingen</t>
  </si>
  <si>
    <t>Overige vorderingen</t>
  </si>
  <si>
    <t>Overige uitzettingen</t>
  </si>
  <si>
    <t>PASSIVA</t>
  </si>
  <si>
    <t>Vaste schuld</t>
  </si>
  <si>
    <t>Obligatieleningen</t>
  </si>
  <si>
    <t>Onderhandse leningen van overige binnenlandse sectoren</t>
  </si>
  <si>
    <t>Door derden belegde gelden</t>
  </si>
  <si>
    <t>Vlottende schuld</t>
  </si>
  <si>
    <t>Kasgeldleningen o/g</t>
  </si>
  <si>
    <t>Bank- en girosaldi</t>
  </si>
  <si>
    <t>Overige vlottende schulden</t>
  </si>
  <si>
    <r>
      <t>* Grijze cellen: combinaties die</t>
    </r>
    <r>
      <rPr>
        <i/>
        <sz val="11"/>
        <rFont val="Arial"/>
        <family val="2"/>
      </rPr>
      <t xml:space="preserve"> vrijwel niet voorkomen</t>
    </r>
  </si>
  <si>
    <r>
      <t xml:space="preserve">* Lege cellen:  combinaties die </t>
    </r>
    <r>
      <rPr>
        <i/>
        <sz val="11"/>
        <rFont val="Arial"/>
        <family val="2"/>
      </rPr>
      <t>wel kunnen</t>
    </r>
    <r>
      <rPr>
        <sz val="11"/>
        <rFont val="Arial"/>
        <family val="2"/>
      </rPr>
      <t xml:space="preserve"> voorkomen, invullen indien van toepassing</t>
    </r>
  </si>
  <si>
    <t>Bestandsnaam:</t>
  </si>
  <si>
    <t>Verdelingsmatrix lasten en baten</t>
  </si>
  <si>
    <t>Overzicht van balansstanden</t>
  </si>
  <si>
    <t>Toezending van de gegevens</t>
  </si>
  <si>
    <t>www.cbs.nl/kredo</t>
  </si>
  <si>
    <r>
      <t xml:space="preserve">              </t>
    </r>
    <r>
      <rPr>
        <b/>
        <sz val="10"/>
        <rFont val="Arial"/>
        <family val="2"/>
      </rPr>
      <t>KRD</t>
    </r>
    <r>
      <rPr>
        <sz val="10"/>
        <rFont val="Arial"/>
        <family val="2"/>
      </rPr>
      <t xml:space="preserve"> staat voor Kredo --&gt; Kwaliteitsslag Rapportage EU Decentrale Overheden</t>
    </r>
  </si>
  <si>
    <r>
      <t xml:space="preserve">                          </t>
    </r>
    <r>
      <rPr>
        <b/>
        <sz val="10"/>
        <rFont val="Arial"/>
        <family val="2"/>
      </rPr>
      <t>p</t>
    </r>
    <r>
      <rPr>
        <sz val="10"/>
        <rFont val="Arial"/>
        <family val="2"/>
      </rPr>
      <t xml:space="preserve">  = periode (0 = begroting, 1-4 = kwartalen, 5 = jaar)</t>
    </r>
  </si>
  <si>
    <t>B922: Er is een bedrag van 18.300 (stelpost nog te verdelen) opgeteld , dit moet straks bij Technische wijziging leeg geboekt worden</t>
  </si>
  <si>
    <t>L211:  lasten 2012 is laager dan 2011 met ongeveer 40.000 (betreft kasritme).</t>
  </si>
  <si>
    <t>L480: lasten 2012 is lager dan 2011 met ongeveer 11.000 (OAB 2012-2014 WE).</t>
  </si>
  <si>
    <t xml:space="preserve">B004: Leges burgerzaken is op dit moment in SAP 6.817 en dit bedrag is ook opgenomen in CBS matrix. Iin het boek programmabegroting is 6.117  incl. nog te verwerken Technische wijziging  in SAP. </t>
  </si>
  <si>
    <r>
      <t xml:space="preserve">                            </t>
    </r>
    <r>
      <rPr>
        <b/>
        <sz val="10"/>
        <rFont val="Arial"/>
        <family val="2"/>
      </rPr>
      <t>06</t>
    </r>
    <r>
      <rPr>
        <sz val="10"/>
        <rFont val="Arial"/>
        <family val="2"/>
      </rPr>
      <t xml:space="preserve"> = 'groepsnummer' (gemeente = 06)</t>
    </r>
  </si>
  <si>
    <t>Onderhandse leningen van binnenlandse pensioenfondsen en verzekeraars</t>
  </si>
  <si>
    <t>Onderhandse leningen van binnenlandse banken en overige financiële instellingen</t>
  </si>
  <si>
    <t>Onderhandse leningen van binnenlandse bedrijven</t>
  </si>
  <si>
    <t>De naamgeving van het bestand met de gegevens dat u toestuurt, dient als volgt te zijn:</t>
  </si>
  <si>
    <t>De specificaties van de functies, kostenplaatsen en categorieën zijn opgenomen in de eerder genoemde Ministeriële Regeling. Een verdere specificatie van de balansposten is opgenomen in het BBV artikelen 30 t/m 58.</t>
  </si>
  <si>
    <t>Opmerkingen of een toelichting kunt u eveneens in dit tabblad vermelden.</t>
  </si>
  <si>
    <r>
      <t xml:space="preserve">De verdelingsmatrix gaat uit van een </t>
    </r>
    <r>
      <rPr>
        <b/>
        <i/>
        <sz val="10"/>
        <color indexed="10"/>
        <rFont val="Arial"/>
        <family val="2"/>
      </rPr>
      <t>bruto</t>
    </r>
    <r>
      <rPr>
        <sz val="10"/>
        <rFont val="Arial"/>
        <family val="2"/>
      </rPr>
      <t xml:space="preserve"> invulling. Dit houdt in dat vermeerderingen en verminderingen 
apart weergegeven worden.</t>
    </r>
  </si>
  <si>
    <t xml:space="preserve">Het is de bedoeling dat u de bijgevoegde verdelingsmatrices (lasten en baten) en het balansstandenoverzicht (automatisch) vult met deze gegevens. </t>
  </si>
  <si>
    <t>Gemeentenummer</t>
  </si>
  <si>
    <t>Bestuursondersteuning college van burgemeester en wethouders</t>
  </si>
  <si>
    <t>Immateriële vaste activa</t>
  </si>
  <si>
    <t>Kosten verbonden aan sluiten geldlening en saldo agio/disagio</t>
  </si>
  <si>
    <t>Kosten onderzoek en ontwikkeling voor een bepaald actief</t>
  </si>
  <si>
    <t>Materiële vaste activa</t>
  </si>
  <si>
    <t>Gronden en terreinen</t>
  </si>
  <si>
    <t>Woonruimten</t>
  </si>
  <si>
    <t>Bedrijfsgebouwen</t>
  </si>
  <si>
    <t>Grond-, weg- en waterbouwkundige werken</t>
  </si>
  <si>
    <t>Vervoermiddelen</t>
  </si>
  <si>
    <t>Machines, apparaten en installaties</t>
  </si>
  <si>
    <t>Overig</t>
  </si>
  <si>
    <t>Financiële vaste activa</t>
  </si>
  <si>
    <t>Bijdragen aan activa in eigendom van derden</t>
  </si>
  <si>
    <t>Voorraden</t>
  </si>
  <si>
    <t>Niet in exploitatie bouwgronden</t>
  </si>
  <si>
    <t>Overige grond- en hulpstoffen</t>
  </si>
  <si>
    <t>Onderhanden werk (incl. bouwgronden in exploitatie)</t>
  </si>
  <si>
    <t>Gereed product en handelsgoederen</t>
  </si>
  <si>
    <t>Vooruitbetalingen</t>
  </si>
  <si>
    <t xml:space="preserve">Eigen vermogen </t>
  </si>
  <si>
    <t>Algemene reserve</t>
  </si>
  <si>
    <t>Bestemmingsreserve</t>
  </si>
  <si>
    <t>Divisie Keten Economische Statistieken</t>
  </si>
  <si>
    <r>
      <t xml:space="preserve">Centraal Bureau voor de Statistiek     •    </t>
    </r>
    <r>
      <rPr>
        <b/>
        <i/>
        <sz val="11"/>
        <color indexed="48"/>
        <rFont val="Arial"/>
        <family val="2"/>
      </rPr>
      <t>Statistics Netherlands</t>
    </r>
  </si>
  <si>
    <t>Munjid Badi</t>
  </si>
  <si>
    <t>Financiële dienstverlening</t>
  </si>
  <si>
    <t>Financieel medewerker</t>
  </si>
  <si>
    <t>030 286 0763</t>
  </si>
  <si>
    <t>munjid.badi@utrecht.nl</t>
  </si>
  <si>
    <r>
      <t>Let op</t>
    </r>
    <r>
      <rPr>
        <sz val="10"/>
        <color indexed="8"/>
        <rFont val="Arial"/>
        <family val="2"/>
      </rPr>
      <t xml:space="preserve">: Wijzigingen van de contactpersoon kunt u </t>
    </r>
    <r>
      <rPr>
        <i/>
        <sz val="10"/>
        <color indexed="8"/>
        <rFont val="Arial"/>
        <family val="2"/>
      </rPr>
      <t>niet</t>
    </r>
    <r>
      <rPr>
        <sz val="10"/>
        <color indexed="8"/>
        <rFont val="Arial"/>
        <family val="2"/>
      </rPr>
      <t xml:space="preserve"> via de upload-pagina doorvoeren. Mutaties van de contactpersoon dient u via postbus IBI, postbusibi@minbzk.nl, door te geven aan het Ministerie van BZK.</t>
    </r>
  </si>
  <si>
    <t>"verdelingsmatrix baten" bevat nu de term kp_kpl in plaats van 'kostenplaatsen'. Cel A144 bevat de term kp_ovg. Deze</t>
  </si>
  <si>
    <t xml:space="preserve">verdelingsmatrices met ingang van het begrotingsjaar 2011 gewijzigd. Cel A143 in de "verdelingsmatrix lasten" en de </t>
  </si>
  <si>
    <t>Overige bestemmingsreserves</t>
  </si>
  <si>
    <t>Saldo van rekening</t>
  </si>
  <si>
    <t>Totalen</t>
  </si>
  <si>
    <t>Totaal Activa</t>
  </si>
  <si>
    <t>Activa</t>
  </si>
  <si>
    <t>Totaal Passiva</t>
  </si>
  <si>
    <t>Passiva</t>
  </si>
  <si>
    <t>ultimo</t>
  </si>
  <si>
    <t>Huishoudelijke verzorging</t>
  </si>
  <si>
    <t>Baten marktgelden</t>
  </si>
  <si>
    <t>Baten rioolheffing huishoudelijk/bedrijfsafvalwater</t>
  </si>
  <si>
    <t>Baten rioolheffing grond- en hemelwater</t>
  </si>
  <si>
    <t>Huishoudelijk/bedrijfsafvalwater</t>
  </si>
  <si>
    <t>Hemelwater</t>
  </si>
  <si>
    <t>Grondwater</t>
  </si>
  <si>
    <t>Riolering (gecombineerd)</t>
  </si>
  <si>
    <t>Baten rioolheffing (gecombineerd)</t>
  </si>
  <si>
    <t>Baten begraafplaatsrechten</t>
  </si>
  <si>
    <t xml:space="preserve">Omdat het rijk het inzicht in de eigen inkomsten van gemeenten wil verbeteren, en omdat de verbrede rioolheffing en de </t>
  </si>
  <si>
    <t>Het gaat om:</t>
  </si>
  <si>
    <t>- Functie 311: Baten marktgelden;</t>
  </si>
  <si>
    <t>- Functie 722: Riolering (gecombineerd)</t>
  </si>
  <si>
    <t>- Functie 726: Baten rioolheffing (gecombineerd);</t>
  </si>
  <si>
    <t>- Functie 727: Baten rioolheffing huishoudelijk/bedrijfafvalwater;</t>
  </si>
  <si>
    <t>- Functie 728: Baten rioolheffing grond- en hemelwater;</t>
  </si>
  <si>
    <t>- Functie 729: Huishoudelijk/bedrijfsafvalwater;</t>
  </si>
  <si>
    <t>- Functie 730: Hemelwater;</t>
  </si>
  <si>
    <t>- Functie 731: Grondwater;</t>
  </si>
  <si>
    <t>De verstrekte informatie geeft naar ons oordeel een getrouw beeld. Daarbij is meer in het bijzonder het volgende van toepassing:</t>
  </si>
  <si>
    <t>De toedeling van de baten en lasten over de producten is overeenkomstig de definities</t>
  </si>
  <si>
    <t>van het handboek administratieve organisatie en interne controle van de gemeente.</t>
  </si>
  <si>
    <t>Hoofd van de sector Financiën van de Overheid</t>
  </si>
  <si>
    <r>
      <t xml:space="preserve">De gevraagde informatie behoort voorzien te zijn van een </t>
    </r>
    <r>
      <rPr>
        <b/>
        <i/>
        <sz val="10"/>
        <color indexed="10"/>
        <rFont val="Arial"/>
        <family val="2"/>
      </rPr>
      <t>akkoordverklaring</t>
    </r>
    <r>
      <rPr>
        <sz val="10"/>
        <rFont val="Arial"/>
        <family val="2"/>
      </rPr>
      <t xml:space="preserve"> van het college dat de gegevens aan de gestelde eisen voldoen. Een voorbeeldmodel is opgenomen in Begroten en Verantwoorden Deel 4: 'Uitvoering informatie voor derden', circulaire van 5 september 2003 en het tabblad "Akkoordverklaring" in dit bestand.</t>
    </r>
  </si>
  <si>
    <t>De informatie (inclusief akkoordverklaring) dient binnen de gestelde termijn naar het CBS te worden opgestuurd:</t>
  </si>
  <si>
    <r>
      <t xml:space="preserve">cel was voorheen leeg. Deze wijzigingen zijn </t>
    </r>
    <r>
      <rPr>
        <i/>
        <sz val="10"/>
        <rFont val="Arial"/>
        <family val="2"/>
      </rPr>
      <t xml:space="preserve">niet </t>
    </r>
    <r>
      <rPr>
        <sz val="10"/>
        <rFont val="Arial"/>
        <family val="2"/>
      </rPr>
      <t>zichtbaar in het model van de begrotingen, omdat de kostenplaatsen</t>
    </r>
  </si>
  <si>
    <t>bij de begroting niet hoeven te worden ingevuld. De desbetreffende regels zijn om die reden door het CBS verborgen.</t>
  </si>
  <si>
    <t>Om software-technische redenen is de celbenaming van de voorkolom van de twee kostenplaatsenregels in de</t>
  </si>
  <si>
    <t xml:space="preserve">De functionele indeling van baten en lasten is overeenkomstig de toelichting in de </t>
  </si>
  <si>
    <t xml:space="preserve">Ministeriële regeling informatie voor derden van 6 februari 2003, met uitzondering van de </t>
  </si>
  <si>
    <t xml:space="preserve">Het totaal van de baten en van de lasten van de begroting is gelijk aan het totaal van de </t>
  </si>
  <si>
    <t>baten en van de lasten op de functies.</t>
  </si>
  <si>
    <t>Er is sinds de vorige rapportage informatie voor derden geen belangrijke wijziging</t>
  </si>
  <si>
    <t>doorgevoerd in de organisatie en systemen voor het opstellen van de informatie.</t>
  </si>
  <si>
    <t xml:space="preserve">nieuwe functies Huishoudelijke verzorging (ingevoerd in 2007), Baten marktgelden, </t>
  </si>
  <si>
    <t xml:space="preserve">Vanaf het boekjaar 2008 werkt het CBS met één Iv3-model voor zowel begrotingen als kwartaal- en jaarrekeningen, </t>
  </si>
  <si>
    <t xml:space="preserve">omdat diverse softwareleveranciers en decentrale overheden hierom gevraagd hebben. Het CBS zal de regels die niet </t>
  </si>
  <si>
    <t>hoeven worden ingevuld verbergen.</t>
  </si>
  <si>
    <t>Volgens het Besluit Begroting en Verantwoording Provincies en Gemeenten (BBV), in het bijzonder de artikelen 71, 72 en 74, dienen decentrale overheden het CBS op begrotings-, kwartaal- en jaarbasis financiële informatie te verschaffen.</t>
  </si>
  <si>
    <r>
      <t xml:space="preserve">De gegevens met betrekking tot de kwartaalrekeningen dienen </t>
    </r>
    <r>
      <rPr>
        <b/>
        <i/>
        <sz val="10"/>
        <color indexed="10"/>
        <rFont val="Arial"/>
        <family val="2"/>
      </rPr>
      <t>cumulatief</t>
    </r>
    <r>
      <rPr>
        <b/>
        <sz val="10"/>
        <color indexed="10"/>
        <rFont val="Arial"/>
        <family val="2"/>
      </rPr>
      <t xml:space="preserve"> </t>
    </r>
    <r>
      <rPr>
        <sz val="10"/>
        <rFont val="Arial"/>
        <family val="2"/>
      </rPr>
      <t>ingevuld</t>
    </r>
    <r>
      <rPr>
        <sz val="10"/>
        <color indexed="10"/>
        <rFont val="Arial"/>
        <family val="2"/>
      </rPr>
      <t xml:space="preserve"> </t>
    </r>
    <r>
      <rPr>
        <sz val="10"/>
        <rFont val="Arial"/>
        <family val="2"/>
      </rPr>
      <t>te worden. De opgave die het CBS bijvoorbeeld over het tweede kwartaal ontvangt, betreft dus de gegevens van 1 januari tot en met 30 juni.</t>
    </r>
  </si>
  <si>
    <t>De balansposten staan in het tabblad "Balansstanden". Uitleg over de afzonderlijke balansposten is opgenomen in de artikelen 30 t/m 58 van het BBV.</t>
  </si>
  <si>
    <t>- Functie 732: Baten begraafplaatsrechten.</t>
  </si>
  <si>
    <t>De baten begraafplaatsrechten werden tot en met 2007 verantwoord op functie 724 (Lijkbezorging), maar dienen vanaf het jaar 2008 op de nieuwe functie 732, batencategorie 3.4 verantwoord te worden.</t>
  </si>
  <si>
    <r>
      <t xml:space="preserve">                              </t>
    </r>
    <r>
      <rPr>
        <b/>
        <sz val="10"/>
        <rFont val="Arial"/>
        <family val="2"/>
      </rPr>
      <t xml:space="preserve"> nnnn</t>
    </r>
    <r>
      <rPr>
        <sz val="10"/>
        <rFont val="Arial"/>
        <family val="2"/>
      </rPr>
      <t xml:space="preserve"> = gemeentenummer</t>
    </r>
  </si>
  <si>
    <t xml:space="preserve">             </t>
  </si>
  <si>
    <t xml:space="preserve">Verklaring Iv3 bij kwartaalrapportage, gemeente </t>
  </si>
  <si>
    <t>0 = begroting, 1 - 4 = kwartalen, 5 = jaarrekening</t>
  </si>
  <si>
    <t>Vaste schuld: Onderhandse leningen van buitenlandse instellingen</t>
  </si>
  <si>
    <t>Onderhandse leningen van buitenlandse instellingen</t>
  </si>
  <si>
    <t>Kostenplaatsen en balansmutaties bij begroting niet verplicht!</t>
  </si>
  <si>
    <t>Balansstanden bij begroting niet verplicht!</t>
  </si>
  <si>
    <t>Verzending (Uploaden)</t>
  </si>
  <si>
    <t>Ik verzoek u de gevraagde gegevens, conform het BBV, op de volgende manier te versturen:</t>
  </si>
  <si>
    <t xml:space="preserve">Vanwege de invoering van het participatiebudget is met ingang van het begrotingsjaar 2010 een nieuwe functie </t>
  </si>
  <si>
    <t xml:space="preserve">Totaal batencategorieën </t>
  </si>
  <si>
    <t>gecreëerd voor de lasten en baten van de participatievoorzieningen. Deze functie heeft het nummer 623 gekregen.</t>
  </si>
  <si>
    <t>Mevr. drs. S. Kok-de Vries</t>
  </si>
  <si>
    <t>Informatie voor derden (Iv3)</t>
  </si>
  <si>
    <t>Voor vragen en/of opmerkingen over inhoudelijke Iv3-zaken kunt u contact opnemen met:</t>
  </si>
  <si>
    <r>
      <t xml:space="preserve">Indien mogelijk verzoeken wij u om de gegevens van de </t>
    </r>
    <r>
      <rPr>
        <b/>
        <sz val="10"/>
        <rFont val="Arial"/>
        <family val="2"/>
      </rPr>
      <t>vastgestelde</t>
    </r>
    <r>
      <rPr>
        <sz val="10"/>
        <rFont val="Arial"/>
        <family val="2"/>
      </rPr>
      <t xml:space="preserve"> begroting.</t>
    </r>
  </si>
  <si>
    <t xml:space="preserve">   (m.u.v. het vierde kwartaal dat vóór 15 februari van het jaar volgend op het begrotingsjaar moet zijn ontvangen);</t>
  </si>
  <si>
    <t>Let op: deze hoeft niet gelijk te zijn aan de officiële, bij het ministerie van BZK geregistreerde, contactpersoon voor de communicatie over de levering van de Iv3 (zie het tabblad "Toelichting", informatie gemeente )</t>
  </si>
  <si>
    <r>
      <t>Op kwartaal- en jaarbasis worden balans</t>
    </r>
    <r>
      <rPr>
        <b/>
        <sz val="10"/>
        <rFont val="Arial"/>
        <family val="2"/>
      </rPr>
      <t>standen</t>
    </r>
    <r>
      <rPr>
        <sz val="10"/>
        <rFont val="Arial"/>
        <family val="2"/>
      </rPr>
      <t xml:space="preserve"> gevraagd (zowel primo als ultimo). Voor de </t>
    </r>
    <r>
      <rPr>
        <b/>
        <sz val="10"/>
        <rFont val="Arial"/>
        <family val="2"/>
      </rPr>
      <t>begroting</t>
    </r>
    <r>
      <rPr>
        <sz val="10"/>
        <rFont val="Arial"/>
        <family val="2"/>
      </rPr>
      <t xml:space="preserve"> hoeft de </t>
    </r>
  </si>
  <si>
    <r>
      <t>balans</t>
    </r>
    <r>
      <rPr>
        <b/>
        <sz val="10"/>
        <rFont val="Arial"/>
        <family val="2"/>
      </rPr>
      <t xml:space="preserve"> niet</t>
    </r>
    <r>
      <rPr>
        <sz val="10"/>
        <rFont val="Arial"/>
        <family val="2"/>
      </rPr>
      <t xml:space="preserve"> ingevuld te worden.</t>
    </r>
  </si>
  <si>
    <t>Opsporing en ruiming conventionele explosieven</t>
  </si>
  <si>
    <t>Bijstandsverlening en inkomensvoorzieningen</t>
  </si>
  <si>
    <t>U dient de Iv3-matrix (in Excel- of XBRL-formaat) en de Akkoordverklaring (in pdf-formaat) samen in één zipfile te uploaden via</t>
  </si>
  <si>
    <t xml:space="preserve">(IAOZ) en de Wet werk en inkomen kunstenaars (WWIK) gebundeld zijn met het I-deel van de Wet Werk en Bijstand, </t>
  </si>
  <si>
    <t>inkomensvoorzieningen" gekregen. Als gevolg van deze bundeling komt functie 612, Inkomensvoorziening vanuit het</t>
  </si>
  <si>
    <t>kp_kpl</t>
  </si>
  <si>
    <t>kp_ovg</t>
  </si>
  <si>
    <t>Het CBS toetst de aangeleverde Iv3-gegevens (jaarrealisatie en kwartaalgegevens) aan de criteria tijdigheid en plausibiliteit. De aangeleverde Iv3-informatie voor de begrotingsgegevens wordt alleen getoetst aan het criterium tijdigheid.</t>
  </si>
  <si>
    <r>
      <t xml:space="preserve">De uitkomst van de toets door het CBS wordt door het ministerie van BZK meegenomen in het kader van het maatregelenbeleid. Zie hiervoor de </t>
    </r>
    <r>
      <rPr>
        <i/>
        <sz val="10"/>
        <rFont val="Arial"/>
        <family val="2"/>
      </rPr>
      <t>BZK-circulaire Informatie voor derden van 29 juni 2009</t>
    </r>
    <r>
      <rPr>
        <sz val="10"/>
        <rFont val="Arial"/>
        <family val="2"/>
      </rPr>
      <t>.</t>
    </r>
  </si>
  <si>
    <t xml:space="preserve"> </t>
  </si>
  <si>
    <t>In het tabblad "Informatie" wordt u gevraagd om contactinformatie over uw gemeente, de periode waarop de ingestuurde vragenlijst betrekking heeft en gegevens over de invuller of inhoudelijk deskundige te vermelden. In geval van inhoudelijke vragen en/of onduidelijkheden zal het CBS direct met de betreffende persoon contact opnemen.</t>
  </si>
  <si>
    <t>Bij het onderdeel verdelingsmatrix wordt gevraagd naar een overzicht van de baten en lasten naar functies (voor begroting, kwartaalrekeningen en jaarrekening), kostenplaatsen (kwartaalrekeningen en jaarrekening) en alle balansmutaties verbijzonderd naar economische categorieën (kwartaalrekeningen en jaarrekening). De voorschriften van het BBV en de Ministeriële Regeling Informatie voor derden van 6 februari 2003 zijn hierop van toepassing. Voor het vullen van de verdelingsmatrix zijn de tabbladen "Verdelingsmatrix lasten" en "Verdelingsmatrix baten" bestemd.</t>
  </si>
  <si>
    <t xml:space="preserve">Vanaf 2010 kunnen gemeenten via het gemeentefonds een bijdrage ontvangen voor de kosten rond het opsporen van </t>
  </si>
  <si>
    <t>conventionele explosieven uit de Tweede Wereldoorlog.</t>
  </si>
  <si>
    <t xml:space="preserve">Omdat de uitkeringen in het kader van de Wet inkomensvoorziening oudere en gedeeltelijk arbeidsongeschikte </t>
  </si>
  <si>
    <t>005</t>
  </si>
  <si>
    <t>006</t>
  </si>
  <si>
    <t>Baten rioolheffing huishoudelijk/bedrijfsafvalwater, Baten rioolheffing grond- en hemelwater,</t>
  </si>
  <si>
    <t>Huishoudelijk/bedrijfsafvalwater, Hemelwater, Grondwater, Baten begraafplaatsrechten</t>
  </si>
  <si>
    <t>(alle ingevoerd in 2008), de functies verbonden met de jeugdgezondheidszorg en het meer</t>
  </si>
  <si>
    <t>algemene beleid ten aanzien van jeugd en gezin (gewijzigd in 2009), de functie</t>
  </si>
  <si>
    <t>Participatiebudget (ingevoerd in 2010), de functie Opsporing en ruiming conventionele</t>
  </si>
  <si>
    <t xml:space="preserve">explosieven (ingevoerd in 2011), de functie Inkomensvoorziening vanuit het Rijk (vervallen </t>
  </si>
  <si>
    <t>in 2011) en de functie 610 Bijstandsverlening en inkomensvoorzieningen (gewijzigd in</t>
  </si>
  <si>
    <t>2011).</t>
  </si>
  <si>
    <t>werknemers (IAOW), de Wet inkomensvoorziening oudere en gedeeltelijk arbeidsongeschikte gewezen zelfstandigen</t>
  </si>
  <si>
    <t>geboekt op functie 610. Deze functie heeft vanaf het begrotingsjaar 2011 de nieuwe naam "Bijstandsverlening en</t>
  </si>
  <si>
    <t>Rijk met ingang van het begrotingsjaar 2011 te vervallen.</t>
  </si>
  <si>
    <t>Op de nieuwe functie 160 moeten de kosten van vooronderzoek, van opsporing, van preventieve maatregelen, van</t>
  </si>
  <si>
    <t>spoedvoorzieningen en van grondwerkzaamheden in verband met de ruiming van explosieven worden geboekt. De</t>
  </si>
  <si>
    <t>0344</t>
  </si>
  <si>
    <t>Utrecht</t>
  </si>
  <si>
    <t>Om de nieuwe Bommenregeling te kunnen evalueren en de maatstaf te onderhouden is met ingang van het</t>
  </si>
  <si>
    <t xml:space="preserve">begrotingsjaar 2011 een nieuwe functie gecreëerd: Opsporing en ruiming conventionele explosieven. Deze functie heeft </t>
  </si>
  <si>
    <t xml:space="preserve">het nummer 160 gekregen. Voorheen dienden de lasten en baten van opsporing en ruiming van explosieven op functie </t>
  </si>
  <si>
    <t>140 (Openbare orde en veiligheid) te worden verantwoord.</t>
  </si>
  <si>
    <t>dienen de baten en lasten van deze gebundelde voorzieningen vanaf de aanlevering van de begroting 2011 worden</t>
  </si>
  <si>
    <t>Algemene uitkering gemeentefonds.</t>
  </si>
  <si>
    <t>bijdragen die gemeenten van het Rijk ontvangen ter dekking van de kosten moeten worden verantwoord op functie 921:</t>
  </si>
  <si>
    <t>werden verantwoord op respectievelijk functie 611 (Werkgelegenheid), functie 621 (Vreemdelingen) en functie 482</t>
  </si>
  <si>
    <t xml:space="preserve">Voor de begroting moeten de totale lasten en baten per functie worden aangeleverd. Het CBS stelt het op prijs om ook de lasten en baten per functie naar categorie te ontvangen. </t>
  </si>
  <si>
    <t>Voor de kwartaalrekeningen en de jaarrekening (niet voor de begroting) moeten worden aangeleverd:</t>
  </si>
  <si>
    <t>Voor de kwartaalrekeningen en de jaarrekening is de informatie over categorieën verplicht.</t>
  </si>
  <si>
    <r>
      <t xml:space="preserve">Let op: de invuller hoeft niet gelijk te zijn aan de officiële, bij het ministerie van BZK geregistreerde, contactpersoon. Conform de nieuwe leveringsprocedure beschreven in de </t>
    </r>
    <r>
      <rPr>
        <i/>
        <sz val="10"/>
        <rFont val="Arial"/>
        <family val="2"/>
      </rPr>
      <t xml:space="preserve">BZK-circulaire Informatie voor derden van 29 juni 2009 </t>
    </r>
    <r>
      <rPr>
        <sz val="10"/>
        <rFont val="Arial"/>
        <family val="2"/>
      </rPr>
      <t xml:space="preserve">verloopt de communicatie over de levering van de Iv3 en de berichtgever uitsluitend via deze contactpersoon.  Wijzigingen van deze contactpersoon dienen, vanaf 1 oktober 2009, via postbus IBI, </t>
    </r>
    <r>
      <rPr>
        <u val="single"/>
        <sz val="10"/>
        <rFont val="Arial"/>
        <family val="2"/>
      </rPr>
      <t>postbusibi@minbzk.nl</t>
    </r>
    <r>
      <rPr>
        <sz val="10"/>
        <rFont val="Arial"/>
        <family val="2"/>
      </rPr>
      <t xml:space="preserve"> te worden doorgegeven aan het Ministerie van BZK, </t>
    </r>
    <r>
      <rPr>
        <b/>
        <sz val="10"/>
        <rFont val="Arial"/>
        <family val="2"/>
      </rPr>
      <t>niet</t>
    </r>
    <r>
      <rPr>
        <sz val="10"/>
        <rFont val="Arial"/>
        <family val="2"/>
      </rPr>
      <t xml:space="preserve"> aan het CBS.</t>
    </r>
  </si>
  <si>
    <r>
      <t xml:space="preserve"> - De begroting moet </t>
    </r>
    <r>
      <rPr>
        <b/>
        <sz val="10"/>
        <color indexed="10"/>
        <rFont val="Arial"/>
        <family val="2"/>
      </rPr>
      <t>vóór</t>
    </r>
    <r>
      <rPr>
        <sz val="10"/>
        <rFont val="Arial"/>
        <family val="2"/>
      </rPr>
      <t xml:space="preserve"> </t>
    </r>
    <r>
      <rPr>
        <b/>
        <sz val="10"/>
        <color indexed="10"/>
        <rFont val="Arial"/>
        <family val="2"/>
      </rPr>
      <t>15 november</t>
    </r>
    <r>
      <rPr>
        <sz val="10"/>
        <rFont val="Arial"/>
        <family val="2"/>
      </rPr>
      <t xml:space="preserve"> van het jaar voorafgaand aan het begrotingsjaar zijn ontvangen;</t>
    </r>
  </si>
  <si>
    <r>
      <t xml:space="preserve"> - De kwartaalgegevens moeten </t>
    </r>
    <r>
      <rPr>
        <b/>
        <sz val="10"/>
        <color indexed="10"/>
        <rFont val="Arial"/>
        <family val="2"/>
      </rPr>
      <t>binnen één maand</t>
    </r>
    <r>
      <rPr>
        <sz val="10"/>
        <rFont val="Arial"/>
        <family val="2"/>
      </rPr>
      <t xml:space="preserve"> na afloop van het kwartaal zijn ontvangen;</t>
    </r>
  </si>
  <si>
    <r>
      <t xml:space="preserve"> - De jaarrealisatie moet </t>
    </r>
    <r>
      <rPr>
        <b/>
        <sz val="10"/>
        <color indexed="10"/>
        <rFont val="Arial"/>
        <family val="2"/>
      </rPr>
      <t>vóór 15 juli</t>
    </r>
    <r>
      <rPr>
        <sz val="10"/>
        <rFont val="Arial"/>
        <family val="2"/>
      </rPr>
      <t xml:space="preserve"> van het jaar volgend op het begrotingsjaar zijn ontvangen.</t>
    </r>
  </si>
  <si>
    <t xml:space="preserve">De begrotingsgegevens dienen, voorzien van een verklaring van het college, vóór 15 november van het jaar voorafgaand aan het begrotingsjaar door het CBS te zijn ontvangen. </t>
  </si>
  <si>
    <t>Aan het Centraal Bureau voor de Statistiek</t>
  </si>
  <si>
    <t>De inhoud van de functies 715 en 716 is per 1 januari 2009 gewijzigd. Functie 715 bevat de baten en lasten</t>
  </si>
  <si>
    <t>verbonden met de jeugdgezondheidszorg. Functie 716 betreft het meer algemene beleid ten aanzien van jeugd en</t>
  </si>
  <si>
    <t>gezin, waaronder preventief jeugdbeleid en opvoedondersteuning. Ook de lasten die verband houden met de</t>
  </si>
  <si>
    <t xml:space="preserve">Ik verzoek u geen wijzigingen in (de opmaak van) dit bestand aan te brengen in verband met de automatische verwerking, en dus geen tabbladen toe te voegen of de volgorde van tabbladen te wijzigen. </t>
  </si>
  <si>
    <t>realisatie van de centra voor jeugd en gezin vallen onder deze functie.</t>
  </si>
  <si>
    <t>zorgplichten voor het afvloeiend hemelwater en grondwater zijn ingevoerd, is met ingang van 2008 een aantal nieuwe</t>
  </si>
  <si>
    <t>functies aan de matrix toegevoegd. Daarnaast heeft functie 722 een andere naam gekregen.</t>
  </si>
  <si>
    <t>De baten marktgelden werden tot en met 2007 op functie 310 (Handel en ambacht) verantwoord. Vanaf het jaar 2008 moeten deze op de nieuwe functie 311, batencategorie 3.4 verantwoord worden.</t>
  </si>
  <si>
    <t xml:space="preserve">Daarnaast zijn er nieuwe functies ingevoerd met betrekking tot de riolering en de rioolheffing. De lasten met betrekking tot een (verbeterd) gemengd rioolstelsel dienen op functie 722 geboekt te worden.  </t>
  </si>
  <si>
    <t>De lasten met betrekking tot een (verbeterd) gescheiden rioolstelsel dienen op de functies 729 en 730 geboekt te</t>
  </si>
  <si>
    <t>Voor meer informatie over de informatiestroom aan het CBS verwijs ik u naar BZK-circulaire "Informatie voor derden" van 29 juni 2009, de circulaire "Begroten en verantwoorden, deel 4: Uitvoering informatie voor derden" van 5 september 2003 en de website van bureau Kredo:</t>
  </si>
  <si>
    <t>Ten slotte wijs ik u op het belang van een zorgvuldige gegevensverstrekking. Door de ministeries wordt de Iv3-matrix voor steeds meer beleidsdoeleinden gebruikt. Daarnaast neemt de vraag naar gegevens van afzonderlijke gemeenten sterk toe. In dit kader publiceert het CBS lasten en baten per functie van de afzonderlijke gemeenten in StatLine, de internet-databank van het CBS. Het is van belang dat de gegevens van uw gemeente helder en correct weergegeven kunnen worden. Ter bevordering van de kwaliteit en uniformiteit van de cijfers zal het CBS contact met u opnemen bij twijfel aan het correct gebruik van de functionele indeling.</t>
  </si>
  <si>
    <t xml:space="preserve">worden, de lasten voor maatregelen met betrekking tot de grondwaterproblematiek op functie 731. </t>
  </si>
  <si>
    <t xml:space="preserve">Vanwege de invoering van de Wet maatschappelijke ondersteuning (Wmo) is er in 2007 een nieuwe functie gecreëerd voor de kosten van de huishoudelijke verzorging. Deze functie heeft het nummer 622 gekregen. </t>
  </si>
  <si>
    <t>Algemene toelichting bij de levering Informatie voor derden (Iv3).</t>
  </si>
  <si>
    <t>Informatie voor derden (Iv3) volgens het BBV</t>
  </si>
  <si>
    <t>Invuller:</t>
  </si>
  <si>
    <t xml:space="preserve">Deze functie moet de lasten en baten bevatten van het totaal van de re-integratievoorzieningen (WWB-werkdeel), </t>
  </si>
  <si>
    <t xml:space="preserve">inburgeringsvoorzieningen en educatieopleidingen, zoals gebundeld in het participatiebudget, die voorheen afzonderlijk </t>
  </si>
  <si>
    <t>(Volwasseneneducatie).</t>
  </si>
  <si>
    <t>Participatiebudget</t>
  </si>
  <si>
    <t>www.cbs.nl/bestandslevering</t>
  </si>
  <si>
    <t>Centra voor jeugd en gezin (jeugdgezondheidszorg)</t>
  </si>
  <si>
    <t>Centra voor jeugd en gezin (onderdeel WMO)</t>
  </si>
  <si>
    <t>Als uw gemeente besluit een gecombineerde rioolheffing op te leggen, moeten de baten hiervan op functie 726 gezet</t>
  </si>
  <si>
    <t>worden. Indien de rioolheffing wordt gesplitst moeten de functies 727 en 728 gebruikt worden.</t>
  </si>
  <si>
    <t>Eén model voor begrotingen, kwartaal- en jaarrekeningen</t>
  </si>
  <si>
    <t xml:space="preserve">Veel verwarring bestaat over de correcte toepassing van een aantal functies binnen hoofdfunctie 9. Het uitgangspunt hierbij moet zijn dat baten en lasten slechts éénmaal in de lopende rekening (het functieoverzicht) mogen voorkomen. Doorbelastingen en interne verrekeningen tussen functies mogen niet worden opgenomen. </t>
  </si>
  <si>
    <t>Dit betekent dat op functie 911 en 914 slechts de rentebaten en -lasten worden opgenomen die níet (kunnen) worden toegerekend aan of doorbelast naar de overige functies. In de praktijk komt het voor dat de volledige rentestromen of kapitaallasten op deze functies geboekt worden. Dit laatste is niet juist.</t>
  </si>
  <si>
    <t>Op functie 960 worden de saldi van de verschillende kostenplaatsen geboekt. Per kostenplaats mag slechts het saldo, dat wil zeggen het resultaat dat na doorbelasting op de kostenplaats per saldo achterblijft, op deze functie zichtbaar zijn.</t>
  </si>
  <si>
    <t>Wijzigingen model 2007</t>
  </si>
  <si>
    <t>Wijzigingen model 2008</t>
  </si>
  <si>
    <t>Wijzigingen model 2009</t>
  </si>
  <si>
    <t>Wijzigingen model 2010</t>
  </si>
  <si>
    <t>Wijzigingen model 2011</t>
  </si>
  <si>
    <t>Geen wijzigingen model 2012</t>
  </si>
  <si>
    <t>Verder zijn de overgehevelde subsidieregelingen ondergebracht bij bestaande functies:</t>
  </si>
  <si>
    <t>- Diensten bij wonen met zorg (DWZ) bij functie 620;</t>
  </si>
  <si>
    <t>- Zorgvernieuwingsprojecten GGZ bij functie 620;</t>
  </si>
  <si>
    <t>- Coördinatie vrijwillige thuiszorg en mantelzorg bij functie 620;</t>
  </si>
  <si>
    <t>- Besluit Bijdrage AWBZ-gemeenten naar functie 652;</t>
  </si>
  <si>
    <t>- Dure woningaanpassingen bij functie 652.</t>
  </si>
  <si>
    <r>
      <t xml:space="preserve">U wordt verzocht de gegevens te verstrekken in </t>
    </r>
    <r>
      <rPr>
        <i/>
        <sz val="10"/>
        <rFont val="Arial"/>
        <family val="2"/>
      </rPr>
      <t>eXtensible Business Reporting Language</t>
    </r>
    <r>
      <rPr>
        <sz val="10"/>
        <rFont val="Arial"/>
        <family val="2"/>
      </rPr>
      <t xml:space="preserve"> (XBRL). Hiervoor heeft het CBS een zogenaamde taxonomie ontwikkeld die op de website van Bureau Kredo van het CBS te vinden is. Mocht XBRL voor u nu nog niet mogelijk zijn, dan kunt u de gegevens voorlopig aanleveren door middel van</t>
    </r>
    <r>
      <rPr>
        <sz val="10"/>
        <color indexed="10"/>
        <rFont val="Arial"/>
        <family val="2"/>
      </rPr>
      <t xml:space="preserve"> </t>
    </r>
    <r>
      <rPr>
        <sz val="10"/>
        <rFont val="Arial"/>
        <family val="2"/>
      </rPr>
      <t xml:space="preserve">Excel-spreadsheets die u vindt in dit bestand. Wij verzoeken u het ingevulde bestand naar het CBS te sturen. De bijgesloten spreadsheets zijn conform het BBV. </t>
    </r>
  </si>
  <si>
    <t>Informatie gemeente</t>
  </si>
  <si>
    <t>Centraal Bureau voor de Statistiek</t>
  </si>
  <si>
    <t>Bureau Kredo</t>
  </si>
  <si>
    <t>tel. (070) 337 47 08</t>
  </si>
  <si>
    <t>Geachte heer / mevrouw,</t>
  </si>
  <si>
    <t>Onderwerp</t>
  </si>
  <si>
    <t>Met vriendelijke groet,</t>
  </si>
  <si>
    <t xml:space="preserve">www.cbs.nl/kredo </t>
  </si>
  <si>
    <t xml:space="preserve">kredo@cbs.nl </t>
  </si>
  <si>
    <t>Het college van burgemeester en wethouders,</t>
  </si>
  <si>
    <t>2) Een overzicht van balansstanden.</t>
  </si>
  <si>
    <t>Per kwartaal wordt de financiële balans en per jaar een volledige balans gevraagd.</t>
  </si>
  <si>
    <t>1) De baten en lasten van functies, kostenplaatsen en balansposten.</t>
  </si>
  <si>
    <t>De burgemeester,                                            De secretaris,</t>
  </si>
  <si>
    <t>-</t>
  </si>
  <si>
    <r>
      <t xml:space="preserve">Meer informatie kunt u vinden op </t>
    </r>
    <r>
      <rPr>
        <b/>
        <sz val="10"/>
        <color indexed="10"/>
        <rFont val="Arial"/>
        <family val="2"/>
      </rPr>
      <t>www.cbs.nl/kredo</t>
    </r>
    <r>
      <rPr>
        <sz val="10"/>
        <rFont val="Arial"/>
        <family val="2"/>
      </rPr>
      <t>. Hier wordt u op de hoogte gehouden van de laatste stand van zaken. Er is ook een vraag- en antwoordrubriek opgenomen, waarin vragen over de inhoud en het gebruik van categorieën beantwoord worden.</t>
    </r>
  </si>
  <si>
    <t>Naamgeving</t>
  </si>
  <si>
    <r>
      <t xml:space="preserve">Wij verzoeken u de bedragen op te geven als positieve getallen (zowel lasten als baten) en in duizendtallen, 
bijv. </t>
    </r>
    <r>
      <rPr>
        <b/>
        <sz val="10"/>
        <color indexed="10"/>
        <rFont val="Arial"/>
        <family val="2"/>
      </rPr>
      <t>€ 23.810,-</t>
    </r>
    <r>
      <rPr>
        <sz val="10"/>
        <rFont val="Arial"/>
        <family val="2"/>
      </rPr>
      <t xml:space="preserve"> invullen als </t>
    </r>
    <r>
      <rPr>
        <b/>
        <sz val="10"/>
        <color indexed="10"/>
        <rFont val="Arial"/>
        <family val="2"/>
      </rPr>
      <t>24</t>
    </r>
    <r>
      <rPr>
        <sz val="10"/>
        <rFont val="Arial"/>
        <family val="2"/>
      </rPr>
      <t>.</t>
    </r>
  </si>
  <si>
    <t>Vragenlijst</t>
  </si>
  <si>
    <t>Gemeentenaam</t>
  </si>
  <si>
    <t>Jaar</t>
  </si>
  <si>
    <t>Periode</t>
  </si>
  <si>
    <t>LET OP DE PERIODE!</t>
  </si>
  <si>
    <t>Naam:</t>
  </si>
  <si>
    <t>Afdeling:</t>
  </si>
  <si>
    <t>Functie:</t>
  </si>
  <si>
    <t>Telefoon:</t>
  </si>
  <si>
    <t>E-mail:</t>
  </si>
  <si>
    <t>Datum:</t>
  </si>
  <si>
    <t>Ruimte voor toelichting</t>
  </si>
  <si>
    <t>0.0</t>
  </si>
  <si>
    <t>1.1</t>
  </si>
  <si>
    <t>1.2</t>
  </si>
  <si>
    <t>2.1</t>
  </si>
  <si>
    <t>2.2</t>
  </si>
  <si>
    <t>2.3</t>
  </si>
  <si>
    <t>3.0</t>
  </si>
  <si>
    <t>3.1</t>
  </si>
  <si>
    <t>3.3.1</t>
  </si>
  <si>
    <t>3.3.2</t>
  </si>
  <si>
    <t>3.3.3</t>
  </si>
  <si>
    <t>3.4.1</t>
  </si>
  <si>
    <t>3.4.2</t>
  </si>
  <si>
    <t>3.4.3</t>
  </si>
  <si>
    <t>4.1.1</t>
  </si>
  <si>
    <t>4.1.2</t>
  </si>
  <si>
    <t>4.2.1</t>
  </si>
  <si>
    <t>4.2.2</t>
  </si>
  <si>
    <t>4.2.3</t>
  </si>
  <si>
    <t>4.2.4</t>
  </si>
  <si>
    <t>4.2.5</t>
  </si>
  <si>
    <t>4.3.1</t>
  </si>
  <si>
    <t>4.3.2</t>
  </si>
  <si>
    <t>5.1</t>
  </si>
  <si>
    <t>5.2</t>
  </si>
  <si>
    <t>5.3</t>
  </si>
  <si>
    <t>5.4</t>
  </si>
  <si>
    <t>5.5</t>
  </si>
  <si>
    <t>5.6</t>
  </si>
  <si>
    <t>5.7</t>
  </si>
  <si>
    <t>5.8</t>
  </si>
  <si>
    <t>6.0</t>
  </si>
  <si>
    <t>6.1</t>
  </si>
  <si>
    <t>6.2.1</t>
  </si>
  <si>
    <t>6.2.2</t>
  </si>
  <si>
    <t>6.3</t>
  </si>
  <si>
    <t>Functies</t>
  </si>
  <si>
    <t>Categorieën</t>
  </si>
  <si>
    <t>Niet in te delen lasten</t>
  </si>
  <si>
    <t>Loonbetalingen en sociale premies</t>
  </si>
  <si>
    <t>Sociale uitkeringen personeel</t>
  </si>
  <si>
    <t>Werkelijk betaalde rente</t>
  </si>
  <si>
    <t>Toegerekende rente</t>
  </si>
  <si>
    <t>Afschrijvingen</t>
  </si>
  <si>
    <t>Personeel van derden</t>
  </si>
  <si>
    <t>Energie</t>
  </si>
  <si>
    <t>Kosten algemene plannen</t>
  </si>
  <si>
    <t>Aankoop gronden</t>
  </si>
  <si>
    <t>Overige aankopen en uitbestedingen duurzame goederen</t>
  </si>
  <si>
    <t>Betaalde belastingen</t>
  </si>
  <si>
    <t>Betaalde pachten en erfpachten</t>
  </si>
  <si>
    <t>Aankopen niet duurzame goederen en diensten</t>
  </si>
  <si>
    <t>Inkomensoverdrachten aan het Rijk</t>
  </si>
  <si>
    <t>Vermogensoverdrachten aan het Rijk</t>
  </si>
  <si>
    <t>Subsidies aan marktproducenten</t>
  </si>
  <si>
    <t>Sociale uitkeringen in geld</t>
  </si>
  <si>
    <t>Sociale verstrekkingen in natura aan personen</t>
  </si>
</sst>
</file>

<file path=xl/styles.xml><?xml version="1.0" encoding="utf-8"?>
<styleSheet xmlns="http://schemas.openxmlformats.org/spreadsheetml/2006/main">
  <numFmts count="5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fl&quot;\ #,##0_-;&quot;fl&quot;\ #,##0\-"/>
    <numFmt numFmtId="173" formatCode="&quot;fl&quot;\ #,##0_-;[Red]&quot;fl&quot;\ #,##0\-"/>
    <numFmt numFmtId="174" formatCode="&quot;fl&quot;\ #,##0.00_-;&quot;fl&quot;\ #,##0.00\-"/>
    <numFmt numFmtId="175" formatCode="&quot;fl&quot;\ #,##0.00_-;[Red]&quot;fl&quot;\ #,##0.00\-"/>
    <numFmt numFmtId="176" formatCode="_-&quot;fl&quot;\ * #,##0_-;_-&quot;fl&quot;\ * #,##0\-;_-&quot;fl&quot;\ * &quot;-&quot;_-;_-@_-"/>
    <numFmt numFmtId="177" formatCode="_-&quot;fl&quot;\ * #,##0.00_-;_-&quot;fl&quot;\ * #,##0.00\-;_-&quot;fl&quot;\ * &quot;-&quot;??_-;_-@_-"/>
    <numFmt numFmtId="178" formatCode="000"/>
    <numFmt numFmtId="179" formatCode="0.0"/>
    <numFmt numFmtId="180" formatCode="0.0%"/>
    <numFmt numFmtId="181" formatCode="&quot;Ja&quot;;&quot;Ja&quot;;&quot;Nee&quot;"/>
    <numFmt numFmtId="182" formatCode="&quot;Waar&quot;;&quot;Waar&quot;;&quot;Niet waar&quot;"/>
    <numFmt numFmtId="183" formatCode="&quot;Aan&quot;;&quot;Aan&quot;;&quot;Uit&quot;"/>
    <numFmt numFmtId="184" formatCode="&quot;F&quot;\ #,##0_-;&quot;F&quot;\ #,##0\-"/>
    <numFmt numFmtId="185" formatCode="&quot;F&quot;\ #,##0_-;[Red]&quot;F&quot;\ #,##0\-"/>
    <numFmt numFmtId="186" formatCode="&quot;F&quot;\ #,##0.00_-;&quot;F&quot;\ #,##0.00\-"/>
    <numFmt numFmtId="187" formatCode="&quot;F&quot;\ #,##0.00_-;[Red]&quot;F&quot;\ #,##0.00\-"/>
    <numFmt numFmtId="188" formatCode="_-&quot;F&quot;\ * #,##0_-;_-&quot;F&quot;\ * #,##0\-;_-&quot;F&quot;\ * &quot;-&quot;_-;_-@_-"/>
    <numFmt numFmtId="189" formatCode="_-&quot;F&quot;\ * #,##0.00_-;_-&quot;F&quot;\ * #,##0.00\-;_-&quot;F&quot;\ * &quot;-&quot;??_-;_-@_-"/>
    <numFmt numFmtId="190" formatCode="d/mm/yyyy"/>
    <numFmt numFmtId="191" formatCode="__"/>
    <numFmt numFmtId="192" formatCode="__###"/>
    <numFmt numFmtId="193" formatCode="\ \ \ ###"/>
    <numFmt numFmtId="194" formatCode="_(* #,##0.00_);_(* \(#,##0.00\);_(* &quot;-&quot;??_);_(@_)"/>
    <numFmt numFmtId="195" formatCode="_(* #,##0_);_(* \(#,##0\);_(* &quot;-&quot;_);_(@_)"/>
    <numFmt numFmtId="196" formatCode="_(&quot;$&quot;* #,##0.00_);_(&quot;$&quot;* \(#,##0.00\);_(&quot;$&quot;* &quot;-&quot;??_);_(@_)"/>
    <numFmt numFmtId="197" formatCode="_(&quot;$&quot;* #,##0_);_(&quot;$&quot;* \(#,##0\);_(&quot;$&quot;* &quot;-&quot;_);_(@_)"/>
    <numFmt numFmtId="198" formatCode="dd/mm/yyyy"/>
    <numFmt numFmtId="199" formatCode="dd/m/yyyy"/>
    <numFmt numFmtId="200" formatCode=";;;"/>
    <numFmt numFmtId="201" formatCode="d\ mmmm\ yyyy"/>
    <numFmt numFmtId="202" formatCode="d/mmm/yyyy"/>
    <numFmt numFmtId="203" formatCode="00.00.00.000"/>
    <numFmt numFmtId="204" formatCode="[$€-2]\ #.##000_);[Red]\([$€-2]\ #.##000\)"/>
    <numFmt numFmtId="205" formatCode="0#########"/>
    <numFmt numFmtId="206" formatCode="[$-413]dddd\ d\ mmmm\ yyyy"/>
    <numFmt numFmtId="207" formatCode="[$-413]d\ mmmm\ yyyy;@"/>
    <numFmt numFmtId="208" formatCode="d\ mmmm"/>
  </numFmts>
  <fonts count="84">
    <font>
      <sz val="10"/>
      <name val="Arial"/>
      <family val="0"/>
    </font>
    <font>
      <b/>
      <sz val="11"/>
      <name val="Arial"/>
      <family val="2"/>
    </font>
    <font>
      <u val="single"/>
      <sz val="10"/>
      <color indexed="36"/>
      <name val="Arial"/>
      <family val="0"/>
    </font>
    <font>
      <u val="single"/>
      <sz val="10"/>
      <color indexed="12"/>
      <name val="Arial"/>
      <family val="0"/>
    </font>
    <font>
      <b/>
      <sz val="10"/>
      <name val="Arial"/>
      <family val="2"/>
    </font>
    <font>
      <b/>
      <sz val="10"/>
      <color indexed="10"/>
      <name val="Arial"/>
      <family val="2"/>
    </font>
    <font>
      <sz val="8"/>
      <name val="Arial"/>
      <family val="2"/>
    </font>
    <font>
      <b/>
      <sz val="6"/>
      <name val="Arial"/>
      <family val="2"/>
    </font>
    <font>
      <sz val="6"/>
      <name val="Arial"/>
      <family val="2"/>
    </font>
    <font>
      <sz val="6"/>
      <color indexed="10"/>
      <name val="Arial"/>
      <family val="2"/>
    </font>
    <font>
      <b/>
      <i/>
      <sz val="10"/>
      <color indexed="10"/>
      <name val="Arial"/>
      <family val="2"/>
    </font>
    <font>
      <sz val="8"/>
      <color indexed="48"/>
      <name val="Arial"/>
      <family val="2"/>
    </font>
    <font>
      <sz val="9"/>
      <color indexed="48"/>
      <name val="Arial"/>
      <family val="2"/>
    </font>
    <font>
      <b/>
      <sz val="10"/>
      <color indexed="48"/>
      <name val="Arial"/>
      <family val="2"/>
    </font>
    <font>
      <sz val="10"/>
      <color indexed="10"/>
      <name val="Arial"/>
      <family val="2"/>
    </font>
    <font>
      <b/>
      <i/>
      <sz val="10"/>
      <name val="Arial"/>
      <family val="2"/>
    </font>
    <font>
      <i/>
      <sz val="10"/>
      <name val="Arial"/>
      <family val="2"/>
    </font>
    <font>
      <sz val="10"/>
      <color indexed="8"/>
      <name val="Arial"/>
      <family val="0"/>
    </font>
    <font>
      <sz val="14"/>
      <name val="Arial"/>
      <family val="2"/>
    </font>
    <font>
      <b/>
      <sz val="9"/>
      <color indexed="9"/>
      <name val="Arial"/>
      <family val="2"/>
    </font>
    <font>
      <b/>
      <sz val="8"/>
      <name val="Arial"/>
      <family val="2"/>
    </font>
    <font>
      <b/>
      <i/>
      <sz val="9"/>
      <color indexed="10"/>
      <name val="Arial"/>
      <family val="2"/>
    </font>
    <font>
      <b/>
      <sz val="10"/>
      <color indexed="9"/>
      <name val="Arial"/>
      <family val="2"/>
    </font>
    <font>
      <b/>
      <sz val="14"/>
      <name val="Arial"/>
      <family val="2"/>
    </font>
    <font>
      <sz val="11"/>
      <name val="Arial"/>
      <family val="2"/>
    </font>
    <font>
      <b/>
      <sz val="12"/>
      <name val="Arial"/>
      <family val="2"/>
    </font>
    <font>
      <b/>
      <sz val="11"/>
      <color indexed="8"/>
      <name val="Arial"/>
      <family val="2"/>
    </font>
    <font>
      <i/>
      <sz val="11"/>
      <name val="Arial"/>
      <family val="2"/>
    </font>
    <font>
      <sz val="11"/>
      <color indexed="9"/>
      <name val="Arial"/>
      <family val="2"/>
    </font>
    <font>
      <b/>
      <sz val="11"/>
      <color indexed="9"/>
      <name val="Arial"/>
      <family val="2"/>
    </font>
    <font>
      <b/>
      <sz val="9"/>
      <name val="Arial"/>
      <family val="2"/>
    </font>
    <font>
      <b/>
      <i/>
      <sz val="9"/>
      <name val="Arial"/>
      <family val="2"/>
    </font>
    <font>
      <b/>
      <sz val="10"/>
      <color indexed="8"/>
      <name val="Arial"/>
      <family val="2"/>
    </font>
    <font>
      <b/>
      <sz val="8"/>
      <color indexed="17"/>
      <name val="Arial"/>
      <family val="2"/>
    </font>
    <font>
      <i/>
      <sz val="13"/>
      <name val="Helvetica"/>
      <family val="2"/>
    </font>
    <font>
      <sz val="10"/>
      <name val="Courier"/>
      <family val="3"/>
    </font>
    <font>
      <b/>
      <sz val="10"/>
      <name val="Courier"/>
      <family val="3"/>
    </font>
    <font>
      <sz val="10"/>
      <color indexed="12"/>
      <name val="Arial"/>
      <family val="2"/>
    </font>
    <font>
      <b/>
      <i/>
      <sz val="9"/>
      <color indexed="8"/>
      <name val="Arial"/>
      <family val="2"/>
    </font>
    <font>
      <b/>
      <sz val="8"/>
      <color indexed="10"/>
      <name val="Arial"/>
      <family val="2"/>
    </font>
    <font>
      <sz val="10"/>
      <color indexed="22"/>
      <name val="Arial"/>
      <family val="2"/>
    </font>
    <font>
      <b/>
      <sz val="16"/>
      <name val="Arial"/>
      <family val="2"/>
    </font>
    <font>
      <sz val="6"/>
      <color indexed="13"/>
      <name val="Arial"/>
      <family val="2"/>
    </font>
    <font>
      <sz val="9"/>
      <name val="Arial"/>
      <family val="2"/>
    </font>
    <font>
      <u val="single"/>
      <sz val="10"/>
      <name val="Arial"/>
      <family val="2"/>
    </font>
    <font>
      <u val="single"/>
      <sz val="10"/>
      <color indexed="8"/>
      <name val="Arial"/>
      <family val="2"/>
    </font>
    <font>
      <i/>
      <sz val="10"/>
      <color indexed="8"/>
      <name val="Arial"/>
      <family val="2"/>
    </font>
    <font>
      <b/>
      <sz val="13"/>
      <color indexed="48"/>
      <name val="Arial"/>
      <family val="2"/>
    </font>
    <font>
      <b/>
      <i/>
      <sz val="11"/>
      <color indexed="48"/>
      <name val="Arial"/>
      <family val="2"/>
    </font>
    <font>
      <i/>
      <sz val="9"/>
      <color indexed="48"/>
      <name val="Arial"/>
      <family val="2"/>
    </font>
    <font>
      <b/>
      <sz val="18"/>
      <color indexed="56"/>
      <name val="Cambria"/>
      <family val="2"/>
    </font>
    <font>
      <b/>
      <sz val="15"/>
      <color indexed="56"/>
      <name val="Lucida Sans Unicode"/>
      <family val="2"/>
    </font>
    <font>
      <b/>
      <sz val="13"/>
      <color indexed="56"/>
      <name val="Lucida Sans Unicode"/>
      <family val="2"/>
    </font>
    <font>
      <b/>
      <sz val="11"/>
      <color indexed="56"/>
      <name val="Lucida Sans Unicode"/>
      <family val="2"/>
    </font>
    <font>
      <sz val="9"/>
      <color indexed="17"/>
      <name val="Lucida Sans Unicode"/>
      <family val="2"/>
    </font>
    <font>
      <sz val="9"/>
      <color indexed="20"/>
      <name val="Lucida Sans Unicode"/>
      <family val="2"/>
    </font>
    <font>
      <sz val="9"/>
      <color indexed="60"/>
      <name val="Lucida Sans Unicode"/>
      <family val="2"/>
    </font>
    <font>
      <sz val="9"/>
      <color indexed="62"/>
      <name val="Lucida Sans Unicode"/>
      <family val="2"/>
    </font>
    <font>
      <b/>
      <sz val="9"/>
      <color indexed="63"/>
      <name val="Lucida Sans Unicode"/>
      <family val="2"/>
    </font>
    <font>
      <b/>
      <sz val="9"/>
      <color indexed="52"/>
      <name val="Lucida Sans Unicode"/>
      <family val="2"/>
    </font>
    <font>
      <sz val="9"/>
      <color indexed="52"/>
      <name val="Lucida Sans Unicode"/>
      <family val="2"/>
    </font>
    <font>
      <b/>
      <sz val="9"/>
      <color indexed="9"/>
      <name val="Lucida Sans Unicode"/>
      <family val="2"/>
    </font>
    <font>
      <sz val="9"/>
      <color indexed="10"/>
      <name val="Lucida Sans Unicode"/>
      <family val="2"/>
    </font>
    <font>
      <i/>
      <sz val="9"/>
      <color indexed="23"/>
      <name val="Lucida Sans Unicode"/>
      <family val="2"/>
    </font>
    <font>
      <b/>
      <sz val="9"/>
      <color indexed="8"/>
      <name val="Lucida Sans Unicode"/>
      <family val="2"/>
    </font>
    <font>
      <sz val="9"/>
      <color indexed="9"/>
      <name val="Lucida Sans Unicode"/>
      <family val="2"/>
    </font>
    <font>
      <sz val="9"/>
      <color indexed="8"/>
      <name val="Lucida Sans Unicode"/>
      <family val="2"/>
    </font>
    <font>
      <sz val="9"/>
      <color theme="1"/>
      <name val="Lucida Sans Unicode"/>
      <family val="2"/>
    </font>
    <font>
      <sz val="9"/>
      <color theme="0"/>
      <name val="Lucida Sans Unicode"/>
      <family val="2"/>
    </font>
    <font>
      <b/>
      <sz val="9"/>
      <color rgb="FFFA7D00"/>
      <name val="Lucida Sans Unicode"/>
      <family val="2"/>
    </font>
    <font>
      <b/>
      <sz val="9"/>
      <color theme="0"/>
      <name val="Lucida Sans Unicode"/>
      <family val="2"/>
    </font>
    <font>
      <sz val="9"/>
      <color rgb="FFFA7D00"/>
      <name val="Lucida Sans Unicode"/>
      <family val="2"/>
    </font>
    <font>
      <sz val="9"/>
      <color rgb="FF006100"/>
      <name val="Lucida Sans Unicode"/>
      <family val="2"/>
    </font>
    <font>
      <sz val="9"/>
      <color rgb="FF3F3F76"/>
      <name val="Lucida Sans Unicode"/>
      <family val="2"/>
    </font>
    <font>
      <b/>
      <sz val="15"/>
      <color theme="3"/>
      <name val="Lucida Sans Unicode"/>
      <family val="2"/>
    </font>
    <font>
      <b/>
      <sz val="13"/>
      <color theme="3"/>
      <name val="Lucida Sans Unicode"/>
      <family val="2"/>
    </font>
    <font>
      <b/>
      <sz val="11"/>
      <color theme="3"/>
      <name val="Lucida Sans Unicode"/>
      <family val="2"/>
    </font>
    <font>
      <sz val="9"/>
      <color rgb="FF9C6500"/>
      <name val="Lucida Sans Unicode"/>
      <family val="2"/>
    </font>
    <font>
      <sz val="9"/>
      <color rgb="FF9C0006"/>
      <name val="Lucida Sans Unicode"/>
      <family val="2"/>
    </font>
    <font>
      <b/>
      <sz val="18"/>
      <color theme="3"/>
      <name val="Cambria"/>
      <family val="2"/>
    </font>
    <font>
      <b/>
      <sz val="9"/>
      <color theme="1"/>
      <name val="Lucida Sans Unicode"/>
      <family val="2"/>
    </font>
    <font>
      <b/>
      <sz val="9"/>
      <color rgb="FF3F3F3F"/>
      <name val="Lucida Sans Unicode"/>
      <family val="2"/>
    </font>
    <font>
      <i/>
      <sz val="9"/>
      <color rgb="FF7F7F7F"/>
      <name val="Lucida Sans Unicode"/>
      <family val="2"/>
    </font>
    <font>
      <sz val="9"/>
      <color rgb="FFFF0000"/>
      <name val="Lucida Sans Unicode"/>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23"/>
        <bgColor indexed="64"/>
      </patternFill>
    </fill>
    <fill>
      <patternFill patternType="solid">
        <fgColor indexed="55"/>
        <bgColor indexed="64"/>
      </patternFill>
    </fill>
    <fill>
      <patternFill patternType="solid">
        <fgColor indexed="9"/>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22"/>
      </right>
      <top style="thin">
        <color indexed="22"/>
      </top>
      <bottom>
        <color indexed="63"/>
      </bottom>
    </border>
    <border>
      <left style="medium"/>
      <right style="thin"/>
      <top style="medium"/>
      <bottom style="thin"/>
    </border>
    <border>
      <left style="thin"/>
      <right style="medium"/>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medium"/>
      <right style="medium"/>
      <top style="medium"/>
      <bottom style="thin"/>
    </border>
    <border>
      <left style="medium"/>
      <right>
        <color indexed="63"/>
      </right>
      <top style="thin"/>
      <bottom style="medium"/>
    </border>
    <border diagonalDown="1">
      <left>
        <color indexed="63"/>
      </left>
      <right style="medium"/>
      <top style="thin"/>
      <bottom style="medium"/>
      <diagonal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medium"/>
      <top style="thin"/>
      <bottom style="medium"/>
    </border>
    <border>
      <left style="medium"/>
      <right>
        <color indexed="63"/>
      </right>
      <top style="medium"/>
      <bottom style="thin"/>
    </border>
    <border>
      <left>
        <color indexed="63"/>
      </left>
      <right style="medium"/>
      <top style="medium"/>
      <bottom style="thin"/>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medium"/>
      <right>
        <color indexed="63"/>
      </right>
      <top style="thin"/>
      <bottom style="thin"/>
    </border>
    <border>
      <left>
        <color indexed="63"/>
      </left>
      <right style="medium"/>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style="medium"/>
      <bottom style="medium"/>
    </border>
    <border>
      <left style="medium"/>
      <right>
        <color indexed="63"/>
      </right>
      <top>
        <color indexed="63"/>
      </top>
      <bottom style="thin"/>
    </border>
    <border>
      <left>
        <color indexed="63"/>
      </left>
      <right style="medium"/>
      <top>
        <color indexed="63"/>
      </top>
      <bottom style="thin"/>
    </border>
    <border>
      <left style="medium"/>
      <right style="thin"/>
      <top style="thin"/>
      <bottom>
        <color indexed="63"/>
      </bottom>
    </border>
    <border>
      <left style="thin"/>
      <right style="medium"/>
      <top style="thin"/>
      <bottom>
        <color indexed="63"/>
      </bottom>
    </border>
    <border>
      <left style="thin"/>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color indexed="22"/>
      </left>
      <right style="thin">
        <color indexed="22"/>
      </right>
      <top>
        <color indexed="63"/>
      </top>
      <bottom style="thin">
        <color indexed="22"/>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color indexed="63"/>
      </bottom>
    </border>
    <border>
      <left style="medium"/>
      <right style="medium"/>
      <top>
        <color indexed="63"/>
      </top>
      <bottom>
        <color indexed="63"/>
      </bottom>
    </border>
    <border>
      <left style="medium"/>
      <right style="medium"/>
      <top style="thin"/>
      <bottom style="thin"/>
    </border>
    <border>
      <left style="medium"/>
      <right style="medium"/>
      <top>
        <color indexed="63"/>
      </top>
      <bottom style="thin"/>
    </border>
    <border>
      <left style="thin"/>
      <right style="thin"/>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
      <left style="medium"/>
      <right style="medium"/>
      <top style="medium"/>
      <bottom style="medium"/>
    </border>
    <border>
      <left style="medium"/>
      <right style="medium"/>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thin"/>
      <bottom style="thin"/>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thin"/>
    </border>
    <border>
      <left style="medium"/>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thin"/>
      <right style="medium"/>
      <top style="thin"/>
      <bottom style="medium"/>
    </border>
    <border>
      <left style="thin">
        <color indexed="22"/>
      </left>
      <right style="thin">
        <color indexed="22"/>
      </right>
      <top style="thin">
        <color indexed="22"/>
      </top>
      <bottom style="medium"/>
    </border>
    <border>
      <left>
        <color indexed="63"/>
      </left>
      <right style="thin"/>
      <top style="thin"/>
      <bottom style="medium"/>
    </border>
    <border>
      <left style="medium"/>
      <right style="medium"/>
      <top>
        <color indexed="63"/>
      </top>
      <bottom style="medium"/>
    </border>
    <border>
      <left style="medium"/>
      <right>
        <color indexed="63"/>
      </right>
      <top style="thin"/>
      <bottom>
        <color indexed="63"/>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color indexed="63"/>
      </right>
      <top>
        <color indexed="63"/>
      </top>
      <bottom style="thin">
        <color indexed="22"/>
      </bottom>
    </border>
    <border>
      <left>
        <color indexed="63"/>
      </left>
      <right>
        <color indexed="63"/>
      </right>
      <top style="thin">
        <color indexed="22"/>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1" applyNumberFormat="0" applyAlignment="0" applyProtection="0"/>
    <xf numFmtId="0" fontId="70" fillId="27" borderId="2" applyNumberFormat="0" applyAlignment="0" applyProtection="0"/>
    <xf numFmtId="0" fontId="71" fillId="0" borderId="3" applyNumberFormat="0" applyFill="0" applyAlignment="0" applyProtection="0"/>
    <xf numFmtId="0" fontId="2" fillId="0" borderId="0" applyNumberFormat="0" applyFill="0" applyBorder="0" applyAlignment="0" applyProtection="0"/>
    <xf numFmtId="0" fontId="72" fillId="28" borderId="0" applyNumberFormat="0" applyBorder="0" applyAlignment="0" applyProtection="0"/>
    <xf numFmtId="0" fontId="3" fillId="0" borderId="0" applyNumberFormat="0" applyFill="0" applyBorder="0" applyAlignment="0" applyProtection="0"/>
    <xf numFmtId="0" fontId="73"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74" fillId="0" borderId="4" applyNumberFormat="0" applyFill="0" applyAlignment="0" applyProtection="0"/>
    <xf numFmtId="0" fontId="75" fillId="0" borderId="5" applyNumberFormat="0" applyFill="0" applyAlignment="0" applyProtection="0"/>
    <xf numFmtId="0" fontId="76" fillId="0" borderId="6" applyNumberFormat="0" applyFill="0" applyAlignment="0" applyProtection="0"/>
    <xf numFmtId="0" fontId="76" fillId="0" borderId="0" applyNumberFormat="0" applyFill="0" applyBorder="0" applyAlignment="0" applyProtection="0"/>
    <xf numFmtId="0" fontId="77" fillId="30" borderId="0" applyNumberFormat="0" applyBorder="0" applyAlignment="0" applyProtection="0"/>
    <xf numFmtId="0" fontId="0" fillId="31" borderId="7" applyNumberFormat="0" applyFont="0" applyAlignment="0" applyProtection="0"/>
    <xf numFmtId="0" fontId="78" fillId="32" borderId="0" applyNumberFormat="0" applyBorder="0" applyAlignment="0" applyProtection="0"/>
    <xf numFmtId="9" fontId="0" fillId="0" borderId="0" applyFont="0" applyFill="0" applyBorder="0" applyAlignment="0" applyProtection="0"/>
    <xf numFmtId="0" fontId="17" fillId="0" borderId="0">
      <alignment/>
      <protection/>
    </xf>
    <xf numFmtId="0" fontId="79" fillId="0" borderId="0" applyNumberFormat="0" applyFill="0" applyBorder="0" applyAlignment="0" applyProtection="0"/>
    <xf numFmtId="0" fontId="80" fillId="0" borderId="8" applyNumberFormat="0" applyFill="0" applyAlignment="0" applyProtection="0"/>
    <xf numFmtId="0" fontId="81"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cellStyleXfs>
  <cellXfs count="395">
    <xf numFmtId="0" fontId="0" fillId="0" borderId="0" xfId="0" applyAlignment="1">
      <alignment/>
    </xf>
    <xf numFmtId="0" fontId="8" fillId="0" borderId="0" xfId="0" applyFont="1" applyAlignment="1">
      <alignment vertical="center"/>
    </xf>
    <xf numFmtId="49" fontId="8" fillId="0" borderId="0" xfId="0" applyNumberFormat="1" applyFont="1" applyAlignment="1">
      <alignment vertical="center" wrapText="1"/>
    </xf>
    <xf numFmtId="49" fontId="0" fillId="0" borderId="0" xfId="0" applyNumberFormat="1" applyFont="1" applyAlignment="1">
      <alignment vertical="center" wrapText="1"/>
    </xf>
    <xf numFmtId="0" fontId="7" fillId="0" borderId="0" xfId="0" applyFont="1" applyAlignment="1">
      <alignment vertical="center" wrapText="1"/>
    </xf>
    <xf numFmtId="0" fontId="0" fillId="0" borderId="0" xfId="0" applyNumberFormat="1" applyFont="1" applyAlignment="1">
      <alignment vertical="center" wrapText="1"/>
    </xf>
    <xf numFmtId="0" fontId="8" fillId="0" borderId="0" xfId="0" applyNumberFormat="1" applyFont="1" applyAlignment="1">
      <alignment vertical="center"/>
    </xf>
    <xf numFmtId="49" fontId="7" fillId="0" borderId="0" xfId="0" applyNumberFormat="1" applyFont="1" applyAlignment="1">
      <alignment horizontal="left" vertical="center" wrapText="1"/>
    </xf>
    <xf numFmtId="49" fontId="9" fillId="0" borderId="0" xfId="0" applyNumberFormat="1" applyFont="1" applyAlignment="1">
      <alignment vertical="center" wrapText="1"/>
    </xf>
    <xf numFmtId="49" fontId="1" fillId="33" borderId="0" xfId="0" applyNumberFormat="1" applyFont="1" applyFill="1" applyAlignment="1">
      <alignment vertical="center" wrapText="1"/>
    </xf>
    <xf numFmtId="0" fontId="6" fillId="0" borderId="0" xfId="0" applyFont="1" applyAlignment="1" applyProtection="1">
      <alignment/>
      <protection/>
    </xf>
    <xf numFmtId="49" fontId="0" fillId="0" borderId="0" xfId="0" applyNumberFormat="1" applyFont="1" applyAlignment="1" applyProtection="1">
      <alignment wrapText="1"/>
      <protection/>
    </xf>
    <xf numFmtId="49" fontId="11" fillId="0" borderId="0" xfId="0" applyNumberFormat="1" applyFont="1" applyAlignment="1" applyProtection="1">
      <alignment horizontal="left"/>
      <protection/>
    </xf>
    <xf numFmtId="49" fontId="12" fillId="0" borderId="0" xfId="0" applyNumberFormat="1" applyFont="1" applyAlignment="1" applyProtection="1">
      <alignment horizontal="right" wrapText="1"/>
      <protection/>
    </xf>
    <xf numFmtId="0" fontId="0" fillId="0" borderId="0" xfId="0" applyNumberFormat="1" applyFont="1" applyAlignment="1" applyProtection="1">
      <alignment wrapText="1"/>
      <protection/>
    </xf>
    <xf numFmtId="49" fontId="0" fillId="0" borderId="0" xfId="0" applyNumberFormat="1" applyFont="1" applyAlignment="1" applyProtection="1">
      <alignment horizontal="left" wrapText="1"/>
      <protection locked="0"/>
    </xf>
    <xf numFmtId="49" fontId="0" fillId="0" borderId="0" xfId="0" applyNumberFormat="1" applyFont="1" applyAlignment="1" applyProtection="1">
      <alignment horizontal="left" wrapText="1"/>
      <protection/>
    </xf>
    <xf numFmtId="0" fontId="0" fillId="0" borderId="0" xfId="0" applyNumberFormat="1" applyFont="1" applyAlignment="1" applyProtection="1">
      <alignment horizontal="left" wrapText="1"/>
      <protection/>
    </xf>
    <xf numFmtId="49" fontId="8" fillId="0" borderId="0" xfId="0" applyNumberFormat="1" applyFont="1" applyAlignment="1" applyProtection="1">
      <alignment wrapText="1"/>
      <protection/>
    </xf>
    <xf numFmtId="49" fontId="8" fillId="0" borderId="0" xfId="0" applyNumberFormat="1" applyFont="1" applyAlignment="1" applyProtection="1">
      <alignment horizontal="left" wrapText="1"/>
      <protection/>
    </xf>
    <xf numFmtId="0" fontId="0" fillId="0" borderId="0" xfId="0" applyFont="1" applyAlignment="1">
      <alignment vertical="center" wrapText="1"/>
    </xf>
    <xf numFmtId="0" fontId="0" fillId="0" borderId="0" xfId="0" applyFont="1" applyAlignment="1">
      <alignment vertical="center"/>
    </xf>
    <xf numFmtId="0" fontId="0" fillId="0" borderId="0" xfId="0" applyAlignment="1">
      <alignment wrapText="1"/>
    </xf>
    <xf numFmtId="49" fontId="0" fillId="0" borderId="0" xfId="0" applyNumberFormat="1" applyFont="1" applyAlignment="1" quotePrefix="1">
      <alignment vertical="center" wrapText="1"/>
    </xf>
    <xf numFmtId="49" fontId="15" fillId="0" borderId="0" xfId="0" applyNumberFormat="1" applyFont="1" applyAlignment="1">
      <alignment vertical="center" wrapText="1"/>
    </xf>
    <xf numFmtId="0" fontId="0" fillId="0" borderId="0" xfId="0" applyFont="1" applyAlignment="1">
      <alignment/>
    </xf>
    <xf numFmtId="0" fontId="4" fillId="0" borderId="0" xfId="0" applyFont="1" applyAlignment="1">
      <alignment/>
    </xf>
    <xf numFmtId="0" fontId="3" fillId="0" borderId="0" xfId="44" applyFont="1" applyAlignment="1" applyProtection="1">
      <alignment/>
      <protection/>
    </xf>
    <xf numFmtId="0" fontId="0" fillId="0" borderId="0" xfId="0" applyFont="1" applyAlignment="1">
      <alignment wrapText="1"/>
    </xf>
    <xf numFmtId="0" fontId="3" fillId="0" borderId="0" xfId="0" applyFont="1" applyAlignment="1">
      <alignment horizontal="center" wrapText="1"/>
    </xf>
    <xf numFmtId="0" fontId="16" fillId="0" borderId="0" xfId="0" applyFont="1" applyAlignment="1">
      <alignment wrapText="1"/>
    </xf>
    <xf numFmtId="0" fontId="4" fillId="0" borderId="0" xfId="0" applyFont="1" applyAlignment="1">
      <alignment vertical="center" wrapText="1"/>
    </xf>
    <xf numFmtId="0" fontId="0" fillId="0" borderId="0" xfId="0" applyNumberFormat="1" applyFont="1" applyAlignment="1">
      <alignment vertical="center"/>
    </xf>
    <xf numFmtId="49" fontId="5" fillId="0" borderId="0" xfId="0" applyNumberFormat="1" applyFont="1" applyAlignment="1">
      <alignment vertical="center" wrapText="1"/>
    </xf>
    <xf numFmtId="49" fontId="14" fillId="0" borderId="0" xfId="0" applyNumberFormat="1" applyFont="1" applyAlignment="1">
      <alignment vertical="center" wrapText="1"/>
    </xf>
    <xf numFmtId="49" fontId="18" fillId="34" borderId="0" xfId="0" applyNumberFormat="1" applyFont="1" applyFill="1" applyAlignment="1">
      <alignment/>
    </xf>
    <xf numFmtId="49" fontId="18" fillId="0" borderId="0" xfId="0" applyNumberFormat="1" applyFont="1" applyAlignment="1">
      <alignment/>
    </xf>
    <xf numFmtId="49" fontId="18" fillId="0" borderId="0" xfId="0" applyNumberFormat="1" applyFont="1" applyBorder="1" applyAlignment="1">
      <alignment/>
    </xf>
    <xf numFmtId="49" fontId="18" fillId="0" borderId="0" xfId="0" applyNumberFormat="1" applyFont="1" applyBorder="1" applyAlignment="1">
      <alignment horizontal="left"/>
    </xf>
    <xf numFmtId="0" fontId="6" fillId="33" borderId="0" xfId="0" applyFont="1" applyFill="1" applyAlignment="1" applyProtection="1">
      <alignment/>
      <protection/>
    </xf>
    <xf numFmtId="0" fontId="4" fillId="33" borderId="0" xfId="0" applyFont="1" applyFill="1" applyAlignment="1" applyProtection="1">
      <alignment/>
      <protection/>
    </xf>
    <xf numFmtId="0" fontId="20" fillId="33" borderId="0" xfId="0" applyFont="1" applyFill="1" applyAlignment="1" applyProtection="1">
      <alignment horizontal="right"/>
      <protection/>
    </xf>
    <xf numFmtId="0" fontId="6" fillId="33" borderId="0" xfId="0" applyFont="1" applyFill="1" applyAlignment="1" applyProtection="1">
      <alignment vertical="center"/>
      <protection/>
    </xf>
    <xf numFmtId="0" fontId="0" fillId="33" borderId="0" xfId="0" applyFont="1" applyFill="1" applyAlignment="1" applyProtection="1">
      <alignment horizontal="right" vertical="center"/>
      <protection/>
    </xf>
    <xf numFmtId="0" fontId="4" fillId="33" borderId="0" xfId="0" applyFont="1" applyFill="1" applyAlignment="1" applyProtection="1" quotePrefix="1">
      <alignment vertical="center"/>
      <protection/>
    </xf>
    <xf numFmtId="0" fontId="20" fillId="33" borderId="0" xfId="0" applyFont="1" applyFill="1" applyAlignment="1" applyProtection="1" quotePrefix="1">
      <alignment horizontal="right" vertical="center"/>
      <protection/>
    </xf>
    <xf numFmtId="49" fontId="18" fillId="0" borderId="0" xfId="0" applyNumberFormat="1" applyFont="1" applyAlignment="1">
      <alignment vertical="center"/>
    </xf>
    <xf numFmtId="0" fontId="4" fillId="33" borderId="0" xfId="0" applyFont="1" applyFill="1" applyAlignment="1" applyProtection="1">
      <alignment horizontal="center"/>
      <protection/>
    </xf>
    <xf numFmtId="0" fontId="0" fillId="33" borderId="10" xfId="0" applyFont="1" applyFill="1" applyBorder="1" applyAlignment="1" applyProtection="1">
      <alignment horizontal="right"/>
      <protection/>
    </xf>
    <xf numFmtId="0" fontId="0" fillId="33" borderId="0" xfId="0" applyFont="1" applyFill="1" applyAlignment="1" applyProtection="1">
      <alignment/>
      <protection/>
    </xf>
    <xf numFmtId="49" fontId="0" fillId="33" borderId="0" xfId="0" applyNumberFormat="1" applyFont="1" applyFill="1" applyBorder="1" applyAlignment="1">
      <alignment horizontal="left"/>
    </xf>
    <xf numFmtId="0" fontId="4" fillId="33" borderId="0" xfId="0" applyFont="1" applyFill="1" applyAlignment="1" applyProtection="1">
      <alignment/>
      <protection/>
    </xf>
    <xf numFmtId="201" fontId="4" fillId="33" borderId="0" xfId="0" applyNumberFormat="1" applyFont="1" applyFill="1" applyAlignment="1" applyProtection="1">
      <alignment horizontal="right"/>
      <protection/>
    </xf>
    <xf numFmtId="49" fontId="0" fillId="33" borderId="0" xfId="0" applyNumberFormat="1" applyFont="1" applyFill="1" applyBorder="1" applyAlignment="1">
      <alignment horizontal="right" vertical="top"/>
    </xf>
    <xf numFmtId="49" fontId="0" fillId="33" borderId="0" xfId="0" applyNumberFormat="1" applyFont="1" applyFill="1" applyBorder="1" applyAlignment="1">
      <alignment horizontal="left" vertical="top"/>
    </xf>
    <xf numFmtId="49" fontId="18" fillId="0" borderId="0" xfId="0" applyNumberFormat="1" applyFont="1" applyAlignment="1">
      <alignment/>
    </xf>
    <xf numFmtId="0" fontId="6" fillId="0" borderId="0" xfId="0" applyFont="1" applyAlignment="1" applyProtection="1">
      <alignment horizontal="left"/>
      <protection/>
    </xf>
    <xf numFmtId="0" fontId="20" fillId="35" borderId="0" xfId="0" applyFont="1" applyFill="1" applyBorder="1" applyAlignment="1" applyProtection="1">
      <alignment/>
      <protection/>
    </xf>
    <xf numFmtId="0" fontId="19" fillId="35" borderId="0" xfId="0" applyFont="1" applyFill="1" applyBorder="1" applyAlignment="1" applyProtection="1">
      <alignment horizontal="center"/>
      <protection/>
    </xf>
    <xf numFmtId="0" fontId="20" fillId="35" borderId="0" xfId="0" applyFont="1" applyFill="1" applyBorder="1" applyAlignment="1" applyProtection="1">
      <alignment horizontal="center"/>
      <protection/>
    </xf>
    <xf numFmtId="0" fontId="6" fillId="33" borderId="0" xfId="0" applyFont="1" applyFill="1" applyAlignment="1" applyProtection="1">
      <alignment horizontal="right"/>
      <protection/>
    </xf>
    <xf numFmtId="0" fontId="6" fillId="0" borderId="0" xfId="0" applyFont="1" applyFill="1" applyAlignment="1" applyProtection="1">
      <alignment/>
      <protection/>
    </xf>
    <xf numFmtId="0" fontId="22" fillId="35" borderId="0" xfId="0" applyFont="1" applyFill="1" applyBorder="1" applyAlignment="1" applyProtection="1">
      <alignment horizontal="left"/>
      <protection/>
    </xf>
    <xf numFmtId="0" fontId="6" fillId="33" borderId="0" xfId="0" applyFont="1" applyFill="1" applyBorder="1" applyAlignment="1" applyProtection="1">
      <alignment horizontal="center"/>
      <protection/>
    </xf>
    <xf numFmtId="49" fontId="18" fillId="33" borderId="0" xfId="0" applyNumberFormat="1" applyFont="1" applyFill="1" applyAlignment="1">
      <alignment/>
    </xf>
    <xf numFmtId="0" fontId="23" fillId="0" borderId="11" xfId="0" applyFont="1" applyFill="1" applyBorder="1" applyAlignment="1">
      <alignment horizontal="left" vertical="top"/>
    </xf>
    <xf numFmtId="0" fontId="23" fillId="0" borderId="12" xfId="0" applyFont="1" applyFill="1" applyBorder="1" applyAlignment="1">
      <alignment vertical="top"/>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Fill="1" applyBorder="1" applyAlignment="1">
      <alignment horizontal="center" vertical="center"/>
    </xf>
    <xf numFmtId="0" fontId="1" fillId="0" borderId="0" xfId="0" applyFont="1" applyBorder="1" applyAlignment="1">
      <alignment horizontal="center" vertical="center"/>
    </xf>
    <xf numFmtId="0" fontId="24" fillId="0" borderId="0" xfId="0" applyFont="1" applyAlignment="1">
      <alignment/>
    </xf>
    <xf numFmtId="1" fontId="23" fillId="0" borderId="17" xfId="0" applyNumberFormat="1" applyFont="1" applyFill="1" applyBorder="1" applyAlignment="1">
      <alignment horizontal="left"/>
    </xf>
    <xf numFmtId="1" fontId="23" fillId="0" borderId="18" xfId="0" applyNumberFormat="1" applyFont="1" applyFill="1" applyBorder="1" applyAlignment="1">
      <alignment horizontal="right" vertical="center"/>
    </xf>
    <xf numFmtId="0" fontId="24" fillId="0" borderId="19" xfId="0" applyFont="1" applyBorder="1" applyAlignment="1">
      <alignment horizontal="center" vertical="center" textRotation="90" wrapText="1"/>
    </xf>
    <xf numFmtId="0" fontId="24" fillId="0" borderId="20" xfId="0" applyFont="1" applyBorder="1" applyAlignment="1">
      <alignment horizontal="center" vertical="center" textRotation="90" wrapText="1"/>
    </xf>
    <xf numFmtId="0" fontId="24" fillId="0" borderId="20" xfId="0" applyFont="1" applyFill="1" applyBorder="1" applyAlignment="1">
      <alignment horizontal="center" vertical="center" textRotation="90" wrapText="1"/>
    </xf>
    <xf numFmtId="0" fontId="24" fillId="0" borderId="21" xfId="0" applyFont="1" applyBorder="1" applyAlignment="1">
      <alignment horizontal="center" vertical="center" textRotation="90" wrapText="1"/>
    </xf>
    <xf numFmtId="0" fontId="24" fillId="0" borderId="22" xfId="0" applyFont="1" applyFill="1" applyBorder="1" applyAlignment="1">
      <alignment horizontal="center" vertical="center" textRotation="90" wrapText="1"/>
    </xf>
    <xf numFmtId="0" fontId="24" fillId="0" borderId="0" xfId="0" applyFont="1" applyBorder="1" applyAlignment="1">
      <alignment vertical="center" wrapText="1"/>
    </xf>
    <xf numFmtId="0" fontId="1" fillId="33" borderId="23" xfId="0" applyFont="1" applyFill="1" applyBorder="1" applyAlignment="1">
      <alignment vertical="center"/>
    </xf>
    <xf numFmtId="0" fontId="24" fillId="33" borderId="24" xfId="0" applyFont="1" applyFill="1" applyBorder="1" applyAlignment="1">
      <alignment vertical="center"/>
    </xf>
    <xf numFmtId="0" fontId="24" fillId="0" borderId="0" xfId="0" applyFont="1" applyBorder="1" applyAlignment="1">
      <alignment vertical="center"/>
    </xf>
    <xf numFmtId="0" fontId="1" fillId="0" borderId="25" xfId="0" applyFont="1" applyFill="1" applyBorder="1" applyAlignment="1">
      <alignment vertical="center"/>
    </xf>
    <xf numFmtId="0" fontId="1" fillId="0" borderId="26" xfId="0" applyFont="1" applyFill="1" applyBorder="1" applyAlignment="1">
      <alignment vertical="center"/>
    </xf>
    <xf numFmtId="0" fontId="24" fillId="0" borderId="27" xfId="0" applyFont="1" applyFill="1" applyBorder="1" applyAlignment="1" quotePrefix="1">
      <alignment horizontal="center" vertical="center"/>
    </xf>
    <xf numFmtId="0" fontId="24" fillId="0" borderId="28" xfId="0" applyFont="1" applyFill="1" applyBorder="1" applyAlignment="1">
      <alignment vertical="center"/>
    </xf>
    <xf numFmtId="0" fontId="24" fillId="0" borderId="29" xfId="0" applyFont="1" applyFill="1" applyBorder="1" applyAlignment="1" applyProtection="1">
      <alignment vertical="center"/>
      <protection locked="0"/>
    </xf>
    <xf numFmtId="0" fontId="24" fillId="0" borderId="30" xfId="0" applyFont="1" applyFill="1" applyBorder="1" applyAlignment="1" applyProtection="1">
      <alignment vertical="center"/>
      <protection locked="0"/>
    </xf>
    <xf numFmtId="0" fontId="24" fillId="0" borderId="31" xfId="0" applyFont="1" applyFill="1" applyBorder="1" applyAlignment="1" applyProtection="1">
      <alignment vertical="center"/>
      <protection locked="0"/>
    </xf>
    <xf numFmtId="0" fontId="24" fillId="33" borderId="32" xfId="0" applyFont="1" applyFill="1" applyBorder="1" applyAlignment="1" applyProtection="1">
      <alignment vertical="center"/>
      <protection locked="0"/>
    </xf>
    <xf numFmtId="0" fontId="24" fillId="33" borderId="0" xfId="0" applyFont="1" applyFill="1" applyBorder="1" applyAlignment="1" applyProtection="1">
      <alignment vertical="center"/>
      <protection locked="0"/>
    </xf>
    <xf numFmtId="0" fontId="24" fillId="33" borderId="33" xfId="0" applyFont="1" applyFill="1" applyBorder="1" applyAlignment="1" applyProtection="1">
      <alignment vertical="center"/>
      <protection locked="0"/>
    </xf>
    <xf numFmtId="0" fontId="1" fillId="0" borderId="30" xfId="0" applyFont="1" applyFill="1" applyBorder="1" applyAlignment="1" applyProtection="1">
      <alignment horizontal="center" vertical="center"/>
      <protection locked="0"/>
    </xf>
    <xf numFmtId="0" fontId="24" fillId="33" borderId="34" xfId="0" applyFont="1" applyFill="1" applyBorder="1" applyAlignment="1" applyProtection="1">
      <alignment vertical="center"/>
      <protection locked="0"/>
    </xf>
    <xf numFmtId="0" fontId="24" fillId="0" borderId="0" xfId="0" applyFont="1" applyFill="1" applyBorder="1" applyAlignment="1">
      <alignment vertical="center"/>
    </xf>
    <xf numFmtId="0" fontId="1" fillId="33" borderId="35" xfId="0" applyFont="1" applyFill="1" applyBorder="1" applyAlignment="1">
      <alignment vertical="center"/>
    </xf>
    <xf numFmtId="0" fontId="24" fillId="33" borderId="36" xfId="0" applyFont="1" applyFill="1" applyBorder="1" applyAlignment="1">
      <alignment vertical="center"/>
    </xf>
    <xf numFmtId="0" fontId="24" fillId="0" borderId="27" xfId="0" applyFont="1" applyFill="1" applyBorder="1" applyAlignment="1">
      <alignment horizontal="center" vertical="center"/>
    </xf>
    <xf numFmtId="0" fontId="1" fillId="0" borderId="27" xfId="0" applyFont="1" applyFill="1" applyBorder="1" applyAlignment="1">
      <alignment vertical="center"/>
    </xf>
    <xf numFmtId="0" fontId="24" fillId="0" borderId="37" xfId="0" applyFont="1" applyFill="1" applyBorder="1" applyAlignment="1" applyProtection="1">
      <alignment vertical="center"/>
      <protection locked="0"/>
    </xf>
    <xf numFmtId="0" fontId="24" fillId="0" borderId="38" xfId="0" applyFont="1" applyFill="1" applyBorder="1" applyAlignment="1" applyProtection="1">
      <alignment vertical="center"/>
      <protection locked="0"/>
    </xf>
    <xf numFmtId="0" fontId="24" fillId="0" borderId="39" xfId="0" applyFont="1" applyFill="1" applyBorder="1" applyAlignment="1" applyProtection="1">
      <alignment vertical="center"/>
      <protection locked="0"/>
    </xf>
    <xf numFmtId="0" fontId="25" fillId="0" borderId="40" xfId="0" applyFont="1" applyFill="1" applyBorder="1" applyAlignment="1">
      <alignment vertical="center"/>
    </xf>
    <xf numFmtId="0" fontId="1" fillId="0" borderId="0" xfId="0" applyFont="1" applyBorder="1" applyAlignment="1">
      <alignment vertical="center"/>
    </xf>
    <xf numFmtId="0" fontId="1" fillId="0" borderId="0" xfId="0" applyFont="1" applyAlignment="1">
      <alignment/>
    </xf>
    <xf numFmtId="0" fontId="24" fillId="33" borderId="23" xfId="0" applyFont="1" applyFill="1" applyBorder="1" applyAlignment="1">
      <alignment vertical="center"/>
    </xf>
    <xf numFmtId="0" fontId="24" fillId="0" borderId="0" xfId="0" applyFont="1" applyBorder="1" applyAlignment="1">
      <alignment/>
    </xf>
    <xf numFmtId="0" fontId="1" fillId="33" borderId="41" xfId="0" applyFont="1" applyFill="1" applyBorder="1" applyAlignment="1">
      <alignment vertical="center"/>
    </xf>
    <xf numFmtId="0" fontId="24" fillId="33" borderId="42" xfId="0" applyFont="1" applyFill="1" applyBorder="1" applyAlignment="1">
      <alignment vertical="center"/>
    </xf>
    <xf numFmtId="0" fontId="24" fillId="0" borderId="26" xfId="0" applyFont="1" applyFill="1" applyBorder="1" applyAlignment="1">
      <alignment vertical="center"/>
    </xf>
    <xf numFmtId="0" fontId="24" fillId="0" borderId="43" xfId="0" applyFont="1" applyFill="1" applyBorder="1" applyAlignment="1">
      <alignment vertical="center"/>
    </xf>
    <xf numFmtId="0" fontId="24" fillId="0" borderId="44" xfId="0" applyFont="1" applyFill="1" applyBorder="1" applyAlignment="1">
      <alignment vertical="center"/>
    </xf>
    <xf numFmtId="0" fontId="1" fillId="0" borderId="45" xfId="0" applyFont="1" applyFill="1" applyBorder="1" applyAlignment="1">
      <alignment vertical="center"/>
    </xf>
    <xf numFmtId="0" fontId="24" fillId="33" borderId="46" xfId="0" applyFont="1" applyFill="1" applyBorder="1" applyAlignment="1">
      <alignment vertical="center"/>
    </xf>
    <xf numFmtId="0" fontId="24" fillId="33" borderId="47" xfId="0" applyFont="1" applyFill="1" applyBorder="1" applyAlignment="1">
      <alignment vertical="center"/>
    </xf>
    <xf numFmtId="0" fontId="24" fillId="0" borderId="27" xfId="0" applyFont="1" applyBorder="1" applyAlignment="1">
      <alignment horizontal="center"/>
    </xf>
    <xf numFmtId="0" fontId="24" fillId="0" borderId="28" xfId="0" applyFont="1" applyBorder="1" applyAlignment="1">
      <alignment/>
    </xf>
    <xf numFmtId="0" fontId="1" fillId="33" borderId="0" xfId="0" applyFont="1" applyFill="1" applyBorder="1" applyAlignment="1" applyProtection="1">
      <alignment horizontal="center" vertical="center"/>
      <protection locked="0"/>
    </xf>
    <xf numFmtId="0" fontId="24" fillId="33" borderId="0" xfId="0" applyFont="1" applyFill="1" applyBorder="1" applyAlignment="1" applyProtection="1">
      <alignment horizontal="center" vertical="center"/>
      <protection locked="0"/>
    </xf>
    <xf numFmtId="0" fontId="25" fillId="0" borderId="25" xfId="0" applyFont="1" applyFill="1" applyBorder="1" applyAlignment="1">
      <alignment vertical="center"/>
    </xf>
    <xf numFmtId="0" fontId="25" fillId="0" borderId="26" xfId="0" applyFont="1" applyFill="1" applyBorder="1" applyAlignment="1">
      <alignment vertical="center"/>
    </xf>
    <xf numFmtId="0" fontId="24" fillId="0" borderId="28" xfId="0" applyFont="1" applyFill="1" applyBorder="1" applyAlignment="1">
      <alignment vertical="center"/>
    </xf>
    <xf numFmtId="0" fontId="24" fillId="33" borderId="48" xfId="0" applyFont="1" applyFill="1" applyBorder="1" applyAlignment="1">
      <alignment vertical="center"/>
    </xf>
    <xf numFmtId="0" fontId="24" fillId="33" borderId="49" xfId="0" applyFont="1" applyFill="1" applyBorder="1" applyAlignment="1">
      <alignment vertical="center"/>
    </xf>
    <xf numFmtId="0" fontId="25" fillId="0" borderId="50" xfId="0" applyFont="1" applyFill="1" applyBorder="1" applyAlignment="1">
      <alignment vertical="center"/>
    </xf>
    <xf numFmtId="0" fontId="25" fillId="0" borderId="51" xfId="0" applyFont="1" applyFill="1" applyBorder="1" applyAlignment="1">
      <alignment vertical="center"/>
    </xf>
    <xf numFmtId="0" fontId="24" fillId="0" borderId="0" xfId="0" applyFont="1" applyFill="1" applyBorder="1" applyAlignment="1">
      <alignment horizontal="right" vertical="center"/>
    </xf>
    <xf numFmtId="0" fontId="24" fillId="33" borderId="0" xfId="0" applyFont="1" applyFill="1" applyBorder="1" applyAlignment="1" applyProtection="1">
      <alignment horizontal="right" vertical="center"/>
      <protection/>
    </xf>
    <xf numFmtId="0" fontId="24" fillId="0" borderId="29" xfId="0" applyFont="1" applyFill="1" applyBorder="1" applyAlignment="1" applyProtection="1">
      <alignment horizontal="right" vertical="center"/>
      <protection locked="0"/>
    </xf>
    <xf numFmtId="0" fontId="24" fillId="0" borderId="30" xfId="0" applyFont="1" applyFill="1" applyBorder="1" applyAlignment="1" applyProtection="1">
      <alignment horizontal="right" vertical="center"/>
      <protection locked="0"/>
    </xf>
    <xf numFmtId="0" fontId="24" fillId="33" borderId="0" xfId="0" applyFont="1" applyFill="1" applyBorder="1" applyAlignment="1" applyProtection="1">
      <alignment horizontal="right" vertical="center"/>
      <protection locked="0"/>
    </xf>
    <xf numFmtId="0" fontId="24" fillId="0" borderId="30" xfId="0" applyFont="1" applyBorder="1" applyAlignment="1" applyProtection="1">
      <alignment horizontal="right" vertical="center"/>
      <protection locked="0"/>
    </xf>
    <xf numFmtId="0" fontId="24" fillId="36" borderId="29" xfId="0" applyFont="1" applyFill="1" applyBorder="1" applyAlignment="1" applyProtection="1">
      <alignment horizontal="right" vertical="center"/>
      <protection locked="0"/>
    </xf>
    <xf numFmtId="0" fontId="24" fillId="0" borderId="37" xfId="0" applyFont="1" applyFill="1" applyBorder="1" applyAlignment="1" applyProtection="1">
      <alignment horizontal="right" vertical="center"/>
      <protection locked="0"/>
    </xf>
    <xf numFmtId="0" fontId="24" fillId="0" borderId="38" xfId="0" applyFont="1" applyFill="1" applyBorder="1" applyAlignment="1" applyProtection="1">
      <alignment horizontal="right" vertical="center"/>
      <protection locked="0"/>
    </xf>
    <xf numFmtId="0" fontId="24" fillId="33" borderId="52" xfId="0" applyFont="1" applyFill="1" applyBorder="1" applyAlignment="1" applyProtection="1">
      <alignment horizontal="right" vertical="center"/>
      <protection locked="0"/>
    </xf>
    <xf numFmtId="0" fontId="24" fillId="33" borderId="32" xfId="0" applyFont="1" applyFill="1" applyBorder="1" applyAlignment="1" applyProtection="1">
      <alignment horizontal="right" vertical="center"/>
      <protection locked="0"/>
    </xf>
    <xf numFmtId="0" fontId="24" fillId="33" borderId="33" xfId="0" applyFont="1" applyFill="1" applyBorder="1" applyAlignment="1" applyProtection="1">
      <alignment horizontal="right" vertical="center"/>
      <protection locked="0"/>
    </xf>
    <xf numFmtId="0" fontId="24" fillId="0" borderId="53" xfId="0" applyFont="1" applyFill="1" applyBorder="1" applyAlignment="1" applyProtection="1">
      <alignment horizontal="right" vertical="center"/>
      <protection locked="0"/>
    </xf>
    <xf numFmtId="0" fontId="24" fillId="0" borderId="54" xfId="0" applyFont="1" applyFill="1" applyBorder="1" applyAlignment="1" applyProtection="1">
      <alignment horizontal="right" vertical="center"/>
      <protection locked="0"/>
    </xf>
    <xf numFmtId="0" fontId="1" fillId="0" borderId="0" xfId="0" applyFont="1" applyFill="1" applyBorder="1" applyAlignment="1">
      <alignment vertical="center"/>
    </xf>
    <xf numFmtId="0" fontId="28" fillId="34" borderId="0" xfId="0" applyFont="1" applyFill="1" applyAlignment="1" applyProtection="1">
      <alignment vertical="center"/>
      <protection/>
    </xf>
    <xf numFmtId="0" fontId="24" fillId="0" borderId="0" xfId="0" applyFont="1" applyAlignment="1" applyProtection="1">
      <alignment vertical="center"/>
      <protection/>
    </xf>
    <xf numFmtId="0" fontId="28" fillId="0" borderId="0" xfId="0" applyFont="1" applyFill="1" applyAlignment="1" applyProtection="1">
      <alignment vertical="center"/>
      <protection/>
    </xf>
    <xf numFmtId="0" fontId="29" fillId="0" borderId="0" xfId="0" applyNumberFormat="1" applyFont="1" applyFill="1" applyAlignment="1" applyProtection="1">
      <alignment horizontal="left" vertical="center" wrapText="1"/>
      <protection/>
    </xf>
    <xf numFmtId="0" fontId="24" fillId="0" borderId="0" xfId="0" applyFont="1" applyFill="1" applyAlignment="1" applyProtection="1">
      <alignment vertical="center"/>
      <protection/>
    </xf>
    <xf numFmtId="0" fontId="6" fillId="0" borderId="0" xfId="0" applyFont="1" applyAlignment="1" applyProtection="1">
      <alignment/>
      <protection/>
    </xf>
    <xf numFmtId="0" fontId="20" fillId="33" borderId="0" xfId="0" applyFont="1" applyFill="1" applyAlignment="1" applyProtection="1">
      <alignment horizontal="center"/>
      <protection/>
    </xf>
    <xf numFmtId="49" fontId="30" fillId="33" borderId="0" xfId="0" applyNumberFormat="1" applyFont="1" applyFill="1" applyBorder="1" applyAlignment="1" applyProtection="1">
      <alignment horizontal="left"/>
      <protection/>
    </xf>
    <xf numFmtId="0" fontId="30" fillId="33" borderId="0" xfId="0" applyFont="1" applyFill="1" applyAlignment="1" applyProtection="1">
      <alignment/>
      <protection/>
    </xf>
    <xf numFmtId="208" fontId="30" fillId="33" borderId="0" xfId="0" applyNumberFormat="1" applyFont="1" applyFill="1" applyAlignment="1" applyProtection="1">
      <alignment horizontal="right"/>
      <protection/>
    </xf>
    <xf numFmtId="0" fontId="20" fillId="33" borderId="0" xfId="0" applyFont="1" applyFill="1" applyAlignment="1" applyProtection="1">
      <alignment/>
      <protection/>
    </xf>
    <xf numFmtId="198" fontId="20" fillId="35" borderId="0" xfId="0" applyNumberFormat="1" applyFont="1" applyFill="1" applyBorder="1" applyAlignment="1" applyProtection="1">
      <alignment/>
      <protection/>
    </xf>
    <xf numFmtId="0" fontId="20" fillId="35" borderId="0" xfId="0" applyFont="1" applyFill="1" applyBorder="1" applyAlignment="1" applyProtection="1">
      <alignment/>
      <protection/>
    </xf>
    <xf numFmtId="0" fontId="4" fillId="0" borderId="0" xfId="0" applyFont="1" applyBorder="1" applyAlignment="1" applyProtection="1">
      <alignment/>
      <protection/>
    </xf>
    <xf numFmtId="0" fontId="6" fillId="33" borderId="55" xfId="0" applyFont="1" applyFill="1" applyBorder="1" applyAlignment="1" applyProtection="1">
      <alignment/>
      <protection/>
    </xf>
    <xf numFmtId="49" fontId="6" fillId="33" borderId="0" xfId="0" applyNumberFormat="1" applyFont="1" applyFill="1" applyBorder="1" applyAlignment="1" applyProtection="1">
      <alignment horizontal="center"/>
      <protection/>
    </xf>
    <xf numFmtId="198" fontId="30" fillId="33" borderId="0" xfId="0" applyNumberFormat="1" applyFont="1" applyFill="1" applyAlignment="1" applyProtection="1">
      <alignment horizontal="center"/>
      <protection/>
    </xf>
    <xf numFmtId="199" fontId="30" fillId="33" borderId="0" xfId="0" applyNumberFormat="1" applyFont="1" applyFill="1" applyAlignment="1" applyProtection="1">
      <alignment horizontal="center"/>
      <protection/>
    </xf>
    <xf numFmtId="0" fontId="6" fillId="33" borderId="0" xfId="0" applyFont="1" applyFill="1" applyBorder="1" applyAlignment="1" applyProtection="1">
      <alignment/>
      <protection/>
    </xf>
    <xf numFmtId="0" fontId="31" fillId="0" borderId="0" xfId="0" applyFont="1" applyBorder="1" applyAlignment="1">
      <alignment/>
    </xf>
    <xf numFmtId="0" fontId="6" fillId="33" borderId="0" xfId="0" applyFont="1" applyFill="1" applyAlignment="1" applyProtection="1">
      <alignment/>
      <protection/>
    </xf>
    <xf numFmtId="0" fontId="6" fillId="33" borderId="0" xfId="0" applyFont="1" applyFill="1" applyBorder="1" applyAlignment="1">
      <alignment horizontal="left"/>
    </xf>
    <xf numFmtId="0" fontId="0" fillId="33" borderId="0" xfId="0" applyFont="1" applyFill="1" applyBorder="1" applyAlignment="1">
      <alignment horizontal="center"/>
    </xf>
    <xf numFmtId="3" fontId="6" fillId="33" borderId="56" xfId="0" applyNumberFormat="1" applyFont="1" applyFill="1" applyBorder="1" applyAlignment="1" applyProtection="1">
      <alignment/>
      <protection locked="0"/>
    </xf>
    <xf numFmtId="0" fontId="0" fillId="0" borderId="0" xfId="0" applyFont="1" applyBorder="1" applyAlignment="1">
      <alignment/>
    </xf>
    <xf numFmtId="3" fontId="6" fillId="0" borderId="56" xfId="0" applyNumberFormat="1" applyFont="1" applyBorder="1" applyAlignment="1" applyProtection="1">
      <alignment/>
      <protection locked="0"/>
    </xf>
    <xf numFmtId="0" fontId="6" fillId="33" borderId="0" xfId="0" applyFont="1" applyFill="1" applyBorder="1" applyAlignment="1" applyProtection="1">
      <alignment/>
      <protection locked="0"/>
    </xf>
    <xf numFmtId="0" fontId="6" fillId="0" borderId="56" xfId="0" applyFont="1" applyBorder="1" applyAlignment="1" applyProtection="1">
      <alignment/>
      <protection locked="0"/>
    </xf>
    <xf numFmtId="0" fontId="4" fillId="0" borderId="0" xfId="0" applyFont="1" applyFill="1" applyBorder="1" applyAlignment="1">
      <alignment/>
    </xf>
    <xf numFmtId="0" fontId="6" fillId="33" borderId="0" xfId="0" applyFont="1" applyFill="1" applyAlignment="1" applyProtection="1">
      <alignment horizontal="left"/>
      <protection/>
    </xf>
    <xf numFmtId="0" fontId="6" fillId="33" borderId="57" xfId="0" applyFont="1" applyFill="1" applyBorder="1" applyAlignment="1" applyProtection="1">
      <alignment/>
      <protection locked="0"/>
    </xf>
    <xf numFmtId="0" fontId="0" fillId="0" borderId="0" xfId="0" applyFont="1" applyFill="1" applyBorder="1" applyAlignment="1">
      <alignment/>
    </xf>
    <xf numFmtId="0" fontId="6" fillId="0" borderId="0" xfId="0" applyFont="1" applyFill="1" applyAlignment="1" applyProtection="1">
      <alignment/>
      <protection/>
    </xf>
    <xf numFmtId="0" fontId="6" fillId="0" borderId="0" xfId="0" applyFont="1" applyFill="1" applyBorder="1" applyAlignment="1" applyProtection="1">
      <alignment/>
      <protection/>
    </xf>
    <xf numFmtId="199" fontId="30" fillId="35" borderId="0" xfId="0" applyNumberFormat="1" applyFont="1" applyFill="1" applyBorder="1" applyAlignment="1" applyProtection="1">
      <alignment horizontal="center"/>
      <protection locked="0"/>
    </xf>
    <xf numFmtId="0" fontId="20" fillId="35" borderId="0" xfId="0" applyFont="1" applyFill="1" applyBorder="1" applyAlignment="1" applyProtection="1">
      <alignment/>
      <protection locked="0"/>
    </xf>
    <xf numFmtId="0" fontId="6" fillId="0" borderId="0" xfId="0" applyFont="1" applyBorder="1" applyAlignment="1" applyProtection="1">
      <alignment/>
      <protection/>
    </xf>
    <xf numFmtId="3" fontId="32" fillId="0" borderId="0" xfId="56" applyNumberFormat="1" applyFont="1" applyFill="1" applyBorder="1" applyAlignment="1">
      <alignment horizontal="left"/>
      <protection/>
    </xf>
    <xf numFmtId="198" fontId="30" fillId="33" borderId="0" xfId="0" applyNumberFormat="1" applyFont="1" applyFill="1" applyBorder="1" applyAlignment="1" applyProtection="1">
      <alignment horizontal="center"/>
      <protection/>
    </xf>
    <xf numFmtId="199" fontId="30" fillId="33" borderId="0" xfId="0" applyNumberFormat="1" applyFont="1" applyFill="1" applyBorder="1" applyAlignment="1" applyProtection="1">
      <alignment horizontal="center"/>
      <protection locked="0"/>
    </xf>
    <xf numFmtId="0" fontId="31" fillId="0" borderId="0" xfId="0" applyFont="1" applyFill="1" applyBorder="1" applyAlignment="1">
      <alignment/>
    </xf>
    <xf numFmtId="49" fontId="6" fillId="33" borderId="0" xfId="0" applyNumberFormat="1" applyFont="1" applyFill="1" applyBorder="1" applyAlignment="1" applyProtection="1">
      <alignment horizontal="left"/>
      <protection/>
    </xf>
    <xf numFmtId="0" fontId="6" fillId="0" borderId="0" xfId="0" applyFont="1" applyAlignment="1" applyProtection="1">
      <alignment horizontal="center"/>
      <protection/>
    </xf>
    <xf numFmtId="0" fontId="0" fillId="0" borderId="0" xfId="0" applyAlignment="1">
      <alignment horizontal="center"/>
    </xf>
    <xf numFmtId="0" fontId="0" fillId="0" borderId="0" xfId="0" applyFont="1" applyAlignment="1">
      <alignment horizontal="right" vertical="top"/>
    </xf>
    <xf numFmtId="0" fontId="34" fillId="0" borderId="0" xfId="0" applyFont="1" applyAlignment="1">
      <alignment/>
    </xf>
    <xf numFmtId="0" fontId="3" fillId="0" borderId="0" xfId="44" applyAlignment="1" applyProtection="1">
      <alignment horizontal="center" wrapText="1"/>
      <protection/>
    </xf>
    <xf numFmtId="49" fontId="35" fillId="0" borderId="0" xfId="0" applyNumberFormat="1" applyFont="1" applyAlignment="1">
      <alignment horizontal="left" vertical="center" wrapText="1"/>
    </xf>
    <xf numFmtId="0" fontId="37" fillId="0" borderId="0" xfId="0" applyNumberFormat="1" applyFont="1" applyAlignment="1">
      <alignment vertical="center" wrapText="1"/>
    </xf>
    <xf numFmtId="0" fontId="24" fillId="33" borderId="58" xfId="0" applyFont="1" applyFill="1" applyBorder="1" applyAlignment="1" applyProtection="1">
      <alignment horizontal="right" vertical="center"/>
      <protection locked="0"/>
    </xf>
    <xf numFmtId="0" fontId="24" fillId="0" borderId="59" xfId="0" applyFont="1" applyBorder="1" applyAlignment="1" applyProtection="1">
      <alignment horizontal="right" vertical="center"/>
      <protection locked="0"/>
    </xf>
    <xf numFmtId="0" fontId="24" fillId="33" borderId="60" xfId="0" applyFont="1" applyFill="1" applyBorder="1" applyAlignment="1" applyProtection="1">
      <alignment horizontal="right" vertical="center"/>
      <protection locked="0"/>
    </xf>
    <xf numFmtId="0" fontId="24" fillId="0" borderId="59" xfId="0" applyFont="1" applyFill="1" applyBorder="1" applyAlignment="1" applyProtection="1">
      <alignment horizontal="right" vertical="center"/>
      <protection locked="0"/>
    </xf>
    <xf numFmtId="0" fontId="1" fillId="0" borderId="61" xfId="0" applyFont="1" applyFill="1" applyBorder="1" applyAlignment="1" applyProtection="1">
      <alignment horizontal="right" vertical="center"/>
      <protection locked="0"/>
    </xf>
    <xf numFmtId="0" fontId="1" fillId="33" borderId="62" xfId="0" applyFont="1" applyFill="1" applyBorder="1" applyAlignment="1" applyProtection="1">
      <alignment horizontal="right" vertical="center"/>
      <protection locked="0"/>
    </xf>
    <xf numFmtId="0" fontId="1" fillId="33" borderId="63" xfId="0" applyFont="1" applyFill="1" applyBorder="1" applyAlignment="1" applyProtection="1">
      <alignment horizontal="right" vertical="center"/>
      <protection locked="0"/>
    </xf>
    <xf numFmtId="0" fontId="1" fillId="33" borderId="64" xfId="0" applyFont="1" applyFill="1" applyBorder="1" applyAlignment="1" applyProtection="1">
      <alignment horizontal="right" vertical="center"/>
      <protection locked="0"/>
    </xf>
    <xf numFmtId="0" fontId="1" fillId="33" borderId="61" xfId="0" applyFont="1" applyFill="1" applyBorder="1" applyAlignment="1" applyProtection="1">
      <alignment horizontal="right" vertical="center"/>
      <protection locked="0"/>
    </xf>
    <xf numFmtId="0" fontId="1" fillId="0" borderId="63" xfId="0" applyFont="1" applyFill="1" applyBorder="1" applyAlignment="1" applyProtection="1">
      <alignment horizontal="right" vertical="center"/>
      <protection locked="0"/>
    </xf>
    <xf numFmtId="0" fontId="1" fillId="0" borderId="65" xfId="0" applyFont="1" applyFill="1" applyBorder="1" applyAlignment="1" applyProtection="1">
      <alignment horizontal="right" vertical="center"/>
      <protection locked="0"/>
    </xf>
    <xf numFmtId="0" fontId="24" fillId="0" borderId="22" xfId="0" applyFont="1" applyFill="1" applyBorder="1" applyAlignment="1" applyProtection="1">
      <alignment horizontal="right" vertical="center"/>
      <protection locked="0"/>
    </xf>
    <xf numFmtId="0" fontId="24" fillId="0" borderId="60" xfId="0" applyFont="1" applyFill="1" applyBorder="1" applyAlignment="1" applyProtection="1">
      <alignment horizontal="right" vertical="center"/>
      <protection locked="0"/>
    </xf>
    <xf numFmtId="0" fontId="24" fillId="0" borderId="59" xfId="0" applyFont="1" applyFill="1" applyBorder="1" applyAlignment="1" applyProtection="1">
      <alignment vertical="center"/>
      <protection locked="0"/>
    </xf>
    <xf numFmtId="0" fontId="24" fillId="36" borderId="59" xfId="0" applyFont="1" applyFill="1" applyBorder="1" applyAlignment="1" applyProtection="1">
      <alignment vertical="center"/>
      <protection locked="0"/>
    </xf>
    <xf numFmtId="0" fontId="24" fillId="0" borderId="66" xfId="0" applyFont="1" applyFill="1" applyBorder="1" applyAlignment="1" applyProtection="1">
      <alignment vertical="center"/>
      <protection locked="0"/>
    </xf>
    <xf numFmtId="0" fontId="1" fillId="0" borderId="61" xfId="0" applyFont="1" applyFill="1" applyBorder="1" applyAlignment="1" applyProtection="1">
      <alignment vertical="center"/>
      <protection locked="0"/>
    </xf>
    <xf numFmtId="0" fontId="1" fillId="33" borderId="63" xfId="0" applyFont="1" applyFill="1" applyBorder="1" applyAlignment="1" applyProtection="1">
      <alignment vertical="center"/>
      <protection locked="0"/>
    </xf>
    <xf numFmtId="0" fontId="1" fillId="33" borderId="62" xfId="0" applyFont="1" applyFill="1" applyBorder="1" applyAlignment="1" applyProtection="1">
      <alignment vertical="center"/>
      <protection locked="0"/>
    </xf>
    <xf numFmtId="0" fontId="1" fillId="33" borderId="64" xfId="0" applyFont="1" applyFill="1" applyBorder="1" applyAlignment="1" applyProtection="1">
      <alignment vertical="center"/>
      <protection locked="0"/>
    </xf>
    <xf numFmtId="0" fontId="1" fillId="0" borderId="61" xfId="0" applyFont="1" applyFill="1" applyBorder="1" applyAlignment="1" applyProtection="1">
      <alignment horizontal="center" vertical="center"/>
      <protection locked="0"/>
    </xf>
    <xf numFmtId="0" fontId="1" fillId="33" borderId="61" xfId="0" applyFont="1" applyFill="1" applyBorder="1" applyAlignment="1" applyProtection="1">
      <alignment vertical="center"/>
      <protection locked="0"/>
    </xf>
    <xf numFmtId="0" fontId="1" fillId="0" borderId="63" xfId="0" applyFont="1" applyFill="1" applyBorder="1" applyAlignment="1" applyProtection="1">
      <alignment vertical="center"/>
      <protection locked="0"/>
    </xf>
    <xf numFmtId="0" fontId="1" fillId="0" borderId="65" xfId="0" applyFont="1" applyFill="1" applyBorder="1" applyAlignment="1" applyProtection="1">
      <alignment vertical="center"/>
      <protection locked="0"/>
    </xf>
    <xf numFmtId="0" fontId="24" fillId="0" borderId="22" xfId="0" applyFont="1" applyFill="1" applyBorder="1" applyAlignment="1" applyProtection="1">
      <alignment vertical="center"/>
      <protection locked="0"/>
    </xf>
    <xf numFmtId="0" fontId="6" fillId="33" borderId="0" xfId="0" applyFont="1" applyFill="1" applyBorder="1" applyAlignment="1" applyProtection="1">
      <alignment/>
      <protection/>
    </xf>
    <xf numFmtId="0" fontId="0" fillId="33" borderId="0" xfId="0" applyFont="1" applyFill="1" applyBorder="1" applyAlignment="1" applyProtection="1">
      <alignment horizontal="right"/>
      <protection/>
    </xf>
    <xf numFmtId="0" fontId="4" fillId="33" borderId="0" xfId="0" applyFont="1" applyFill="1" applyBorder="1" applyAlignment="1" applyProtection="1">
      <alignment/>
      <protection/>
    </xf>
    <xf numFmtId="0" fontId="20" fillId="33" borderId="0" xfId="0" applyFont="1" applyFill="1" applyBorder="1" applyAlignment="1" applyProtection="1">
      <alignment horizontal="right"/>
      <protection/>
    </xf>
    <xf numFmtId="0" fontId="33" fillId="33" borderId="0" xfId="0" applyFont="1" applyFill="1" applyBorder="1" applyAlignment="1" applyProtection="1">
      <alignment horizontal="right"/>
      <protection/>
    </xf>
    <xf numFmtId="0" fontId="24" fillId="33" borderId="67" xfId="0" applyFont="1" applyFill="1" applyBorder="1" applyAlignment="1" applyProtection="1">
      <alignment horizontal="right" vertical="center"/>
      <protection/>
    </xf>
    <xf numFmtId="0" fontId="24" fillId="33" borderId="68" xfId="0" applyFont="1" applyFill="1" applyBorder="1" applyAlignment="1" applyProtection="1">
      <alignment horizontal="right" vertical="center"/>
      <protection/>
    </xf>
    <xf numFmtId="0" fontId="24" fillId="33" borderId="66" xfId="0" applyFont="1" applyFill="1" applyBorder="1" applyAlignment="1" applyProtection="1">
      <alignment horizontal="right" vertical="center"/>
      <protection/>
    </xf>
    <xf numFmtId="0" fontId="24" fillId="0" borderId="31" xfId="0" applyFont="1" applyFill="1" applyBorder="1" applyAlignment="1" applyProtection="1">
      <alignment horizontal="right" vertical="center"/>
      <protection locked="0"/>
    </xf>
    <xf numFmtId="0" fontId="24" fillId="33" borderId="34" xfId="0" applyFont="1" applyFill="1" applyBorder="1" applyAlignment="1" applyProtection="1">
      <alignment horizontal="right" vertical="center"/>
      <protection locked="0"/>
    </xf>
    <xf numFmtId="0" fontId="24" fillId="36" borderId="30" xfId="0" applyFont="1" applyFill="1" applyBorder="1" applyAlignment="1" applyProtection="1">
      <alignment horizontal="right" vertical="center"/>
      <protection locked="0"/>
    </xf>
    <xf numFmtId="0" fontId="24" fillId="36" borderId="31" xfId="0" applyFont="1" applyFill="1" applyBorder="1" applyAlignment="1" applyProtection="1">
      <alignment horizontal="right" vertical="center"/>
      <protection locked="0"/>
    </xf>
    <xf numFmtId="0" fontId="24" fillId="33" borderId="69" xfId="0" applyFont="1" applyFill="1" applyBorder="1" applyAlignment="1" applyProtection="1">
      <alignment horizontal="right" vertical="center"/>
      <protection locked="0"/>
    </xf>
    <xf numFmtId="0" fontId="24" fillId="33" borderId="36" xfId="0" applyFont="1" applyFill="1" applyBorder="1" applyAlignment="1" applyProtection="1">
      <alignment horizontal="right" vertical="center"/>
      <protection locked="0"/>
    </xf>
    <xf numFmtId="0" fontId="24" fillId="33" borderId="59" xfId="0" applyFont="1" applyFill="1" applyBorder="1" applyAlignment="1" applyProtection="1">
      <alignment horizontal="right" vertical="center"/>
      <protection locked="0"/>
    </xf>
    <xf numFmtId="0" fontId="24" fillId="33" borderId="42" xfId="0" applyFont="1" applyFill="1" applyBorder="1" applyAlignment="1" applyProtection="1">
      <alignment horizontal="right" vertical="center"/>
      <protection locked="0"/>
    </xf>
    <xf numFmtId="0" fontId="24" fillId="0" borderId="39" xfId="0" applyFont="1" applyFill="1" applyBorder="1" applyAlignment="1" applyProtection="1">
      <alignment horizontal="right" vertical="center"/>
      <protection locked="0"/>
    </xf>
    <xf numFmtId="0" fontId="24" fillId="36" borderId="38" xfId="0" applyFont="1" applyFill="1" applyBorder="1" applyAlignment="1" applyProtection="1">
      <alignment horizontal="right" vertical="center"/>
      <protection locked="0"/>
    </xf>
    <xf numFmtId="0" fontId="24" fillId="33" borderId="67" xfId="0" applyFont="1" applyFill="1" applyBorder="1" applyAlignment="1" applyProtection="1">
      <alignment horizontal="right" vertical="center"/>
      <protection locked="0"/>
    </xf>
    <xf numFmtId="0" fontId="24" fillId="33" borderId="66" xfId="0" applyFont="1" applyFill="1" applyBorder="1" applyAlignment="1" applyProtection="1">
      <alignment horizontal="right" vertical="center"/>
      <protection locked="0"/>
    </xf>
    <xf numFmtId="0" fontId="24" fillId="33" borderId="70" xfId="0" applyFont="1" applyFill="1" applyBorder="1" applyAlignment="1" applyProtection="1">
      <alignment horizontal="right" vertical="center"/>
      <protection locked="0"/>
    </xf>
    <xf numFmtId="0" fontId="24" fillId="33" borderId="71" xfId="0" applyFont="1" applyFill="1" applyBorder="1" applyAlignment="1" applyProtection="1">
      <alignment horizontal="right" vertical="center"/>
      <protection locked="0"/>
    </xf>
    <xf numFmtId="0" fontId="24" fillId="0" borderId="20" xfId="0" applyFont="1" applyFill="1" applyBorder="1" applyAlignment="1" applyProtection="1">
      <alignment horizontal="right" vertical="center"/>
      <protection locked="0"/>
    </xf>
    <xf numFmtId="0" fontId="24" fillId="33" borderId="72" xfId="0" applyFont="1" applyFill="1" applyBorder="1" applyAlignment="1" applyProtection="1">
      <alignment horizontal="right" vertical="center"/>
      <protection locked="0"/>
    </xf>
    <xf numFmtId="0" fontId="24" fillId="33" borderId="73" xfId="0" applyFont="1" applyFill="1" applyBorder="1" applyAlignment="1" applyProtection="1">
      <alignment horizontal="right" vertical="center"/>
      <protection locked="0"/>
    </xf>
    <xf numFmtId="0" fontId="24" fillId="33" borderId="74" xfId="0" applyFont="1" applyFill="1" applyBorder="1" applyAlignment="1" applyProtection="1">
      <alignment horizontal="right" vertical="center"/>
      <protection locked="0"/>
    </xf>
    <xf numFmtId="0" fontId="24" fillId="33" borderId="53" xfId="0" applyFont="1" applyFill="1" applyBorder="1" applyAlignment="1" applyProtection="1">
      <alignment horizontal="right" vertical="center"/>
      <protection locked="0"/>
    </xf>
    <xf numFmtId="0" fontId="24" fillId="33" borderId="31" xfId="0" applyFont="1" applyFill="1" applyBorder="1" applyAlignment="1" applyProtection="1">
      <alignment horizontal="right" vertical="center"/>
      <protection locked="0"/>
    </xf>
    <xf numFmtId="0" fontId="24" fillId="33" borderId="39" xfId="0" applyFont="1" applyFill="1" applyBorder="1" applyAlignment="1" applyProtection="1">
      <alignment horizontal="right" vertical="center"/>
      <protection locked="0"/>
    </xf>
    <xf numFmtId="0" fontId="24" fillId="0" borderId="75" xfId="0" applyFont="1" applyFill="1" applyBorder="1" applyAlignment="1" applyProtection="1">
      <alignment horizontal="right" vertical="center"/>
      <protection locked="0"/>
    </xf>
    <xf numFmtId="0" fontId="24" fillId="0" borderId="0" xfId="0" applyFont="1" applyBorder="1" applyAlignment="1">
      <alignment horizontal="right" vertical="center"/>
    </xf>
    <xf numFmtId="0" fontId="24" fillId="0" borderId="0" xfId="0" applyFont="1" applyBorder="1" applyAlignment="1">
      <alignment horizontal="right"/>
    </xf>
    <xf numFmtId="0" fontId="24" fillId="0" borderId="0" xfId="0" applyFont="1" applyAlignment="1">
      <alignment horizontal="right"/>
    </xf>
    <xf numFmtId="0" fontId="24" fillId="33" borderId="76" xfId="0" applyFont="1" applyFill="1" applyBorder="1" applyAlignment="1" applyProtection="1">
      <alignment horizontal="right" vertical="center"/>
      <protection locked="0"/>
    </xf>
    <xf numFmtId="0" fontId="24" fillId="33" borderId="59" xfId="0" applyFont="1" applyFill="1" applyBorder="1" applyAlignment="1" applyProtection="1">
      <alignment vertical="center"/>
      <protection locked="0"/>
    </xf>
    <xf numFmtId="0" fontId="24" fillId="36" borderId="36" xfId="0" applyFont="1" applyFill="1" applyBorder="1" applyAlignment="1" applyProtection="1">
      <alignment vertical="center"/>
      <protection locked="0"/>
    </xf>
    <xf numFmtId="0" fontId="24" fillId="33" borderId="41" xfId="0" applyFont="1" applyFill="1" applyBorder="1" applyAlignment="1" applyProtection="1">
      <alignment horizontal="right" vertical="center"/>
      <protection locked="0"/>
    </xf>
    <xf numFmtId="0" fontId="24" fillId="33" borderId="75" xfId="0" applyFont="1" applyFill="1" applyBorder="1" applyAlignment="1" applyProtection="1">
      <alignment horizontal="right" vertical="center"/>
      <protection locked="0"/>
    </xf>
    <xf numFmtId="0" fontId="1" fillId="33" borderId="64" xfId="0" applyFont="1" applyFill="1" applyBorder="1" applyAlignment="1" applyProtection="1">
      <alignment horizontal="center" vertical="center"/>
      <protection locked="0"/>
    </xf>
    <xf numFmtId="0" fontId="24" fillId="33" borderId="77" xfId="0" applyFont="1" applyFill="1" applyBorder="1" applyAlignment="1" applyProtection="1">
      <alignment horizontal="right" vertical="center"/>
      <protection locked="0"/>
    </xf>
    <xf numFmtId="0" fontId="24" fillId="33" borderId="77" xfId="0" applyFont="1" applyFill="1" applyBorder="1" applyAlignment="1" applyProtection="1">
      <alignment vertical="center"/>
      <protection locked="0"/>
    </xf>
    <xf numFmtId="0" fontId="1" fillId="33" borderId="0" xfId="0" applyFont="1" applyFill="1" applyBorder="1" applyAlignment="1" applyProtection="1">
      <alignment vertical="center"/>
      <protection locked="0"/>
    </xf>
    <xf numFmtId="0" fontId="24" fillId="33" borderId="71" xfId="0" applyFont="1" applyFill="1" applyBorder="1" applyAlignment="1" applyProtection="1">
      <alignment vertical="center"/>
      <protection locked="0"/>
    </xf>
    <xf numFmtId="0" fontId="24" fillId="33" borderId="71" xfId="0" applyFont="1" applyFill="1" applyBorder="1" applyAlignment="1" applyProtection="1">
      <alignment horizontal="right"/>
      <protection locked="0"/>
    </xf>
    <xf numFmtId="0" fontId="1" fillId="33" borderId="62" xfId="0" applyFont="1" applyFill="1" applyBorder="1" applyAlignment="1" applyProtection="1">
      <alignment horizontal="center" vertical="center"/>
      <protection locked="0"/>
    </xf>
    <xf numFmtId="0" fontId="24" fillId="33" borderId="66" xfId="0" applyFont="1" applyFill="1" applyBorder="1" applyAlignment="1" applyProtection="1">
      <alignment vertical="center"/>
      <protection locked="0"/>
    </xf>
    <xf numFmtId="0" fontId="24" fillId="33" borderId="60" xfId="0" applyFont="1" applyFill="1" applyBorder="1" applyAlignment="1" applyProtection="1">
      <alignment vertical="center"/>
      <protection locked="0"/>
    </xf>
    <xf numFmtId="0" fontId="24" fillId="33" borderId="58" xfId="0" applyFont="1" applyFill="1" applyBorder="1" applyAlignment="1" applyProtection="1">
      <alignment vertical="center"/>
      <protection locked="0"/>
    </xf>
    <xf numFmtId="0" fontId="24" fillId="0" borderId="0" xfId="0" applyFont="1" applyFill="1" applyAlignment="1">
      <alignment/>
    </xf>
    <xf numFmtId="0" fontId="24" fillId="33" borderId="37" xfId="0" applyFont="1" applyFill="1" applyBorder="1" applyAlignment="1" applyProtection="1">
      <alignment horizontal="right" vertical="center"/>
      <protection locked="0"/>
    </xf>
    <xf numFmtId="0" fontId="24" fillId="33" borderId="54" xfId="0" applyFont="1" applyFill="1" applyBorder="1" applyAlignment="1" applyProtection="1">
      <alignment horizontal="right" vertical="center"/>
      <protection locked="0"/>
    </xf>
    <xf numFmtId="0" fontId="24" fillId="33" borderId="78" xfId="0" applyFont="1" applyFill="1" applyBorder="1" applyAlignment="1" applyProtection="1">
      <alignment horizontal="right" vertical="center"/>
      <protection locked="0"/>
    </xf>
    <xf numFmtId="0" fontId="24" fillId="0" borderId="54" xfId="0" applyFont="1" applyBorder="1" applyAlignment="1" applyProtection="1">
      <alignment horizontal="right" vertical="center"/>
      <protection locked="0"/>
    </xf>
    <xf numFmtId="0" fontId="24" fillId="0" borderId="0" xfId="0" applyFont="1" applyFill="1" applyBorder="1" applyAlignment="1">
      <alignment horizontal="right"/>
    </xf>
    <xf numFmtId="0" fontId="24" fillId="0" borderId="28" xfId="0" applyFont="1" applyFill="1" applyBorder="1" applyAlignment="1" applyProtection="1">
      <alignment horizontal="right" vertical="center"/>
      <protection locked="0"/>
    </xf>
    <xf numFmtId="0" fontId="24" fillId="0" borderId="28" xfId="0" applyFont="1" applyFill="1" applyBorder="1" applyAlignment="1" applyProtection="1">
      <alignment vertical="center"/>
      <protection locked="0"/>
    </xf>
    <xf numFmtId="0" fontId="1" fillId="36" borderId="45" xfId="0" applyFont="1" applyFill="1" applyBorder="1" applyAlignment="1" applyProtection="1">
      <alignment vertical="center"/>
      <protection locked="0"/>
    </xf>
    <xf numFmtId="0" fontId="24" fillId="36" borderId="28" xfId="0" applyFont="1" applyFill="1" applyBorder="1" applyAlignment="1" applyProtection="1">
      <alignment vertical="center"/>
      <protection locked="0"/>
    </xf>
    <xf numFmtId="0" fontId="24" fillId="36" borderId="28" xfId="0" applyFont="1" applyFill="1" applyBorder="1" applyAlignment="1" applyProtection="1">
      <alignment horizontal="right" vertical="center"/>
      <protection locked="0"/>
    </xf>
    <xf numFmtId="0" fontId="24" fillId="36" borderId="79" xfId="0" applyFont="1" applyFill="1" applyBorder="1" applyAlignment="1" applyProtection="1">
      <alignment horizontal="right" vertical="center"/>
      <protection locked="0"/>
    </xf>
    <xf numFmtId="0" fontId="1" fillId="36" borderId="63" xfId="0" applyFont="1" applyFill="1" applyBorder="1" applyAlignment="1" applyProtection="1">
      <alignment vertical="center"/>
      <protection locked="0"/>
    </xf>
    <xf numFmtId="0" fontId="24" fillId="33" borderId="30" xfId="0" applyFont="1" applyFill="1" applyBorder="1" applyAlignment="1" applyProtection="1">
      <alignment horizontal="right" vertical="center"/>
      <protection locked="0"/>
    </xf>
    <xf numFmtId="0" fontId="1" fillId="36" borderId="61" xfId="0" applyFont="1" applyFill="1" applyBorder="1" applyAlignment="1" applyProtection="1">
      <alignment vertical="center"/>
      <protection locked="0"/>
    </xf>
    <xf numFmtId="0" fontId="1" fillId="36" borderId="61" xfId="0" applyFont="1" applyFill="1" applyBorder="1" applyAlignment="1" applyProtection="1">
      <alignment horizontal="right" vertical="center"/>
      <protection locked="0"/>
    </xf>
    <xf numFmtId="0" fontId="24" fillId="33" borderId="38" xfId="0" applyFont="1" applyFill="1" applyBorder="1" applyAlignment="1" applyProtection="1">
      <alignment horizontal="right" vertical="center"/>
      <protection locked="0"/>
    </xf>
    <xf numFmtId="0" fontId="24" fillId="33" borderId="28" xfId="0" applyFont="1" applyFill="1" applyBorder="1" applyAlignment="1" applyProtection="1">
      <alignment horizontal="right" vertical="center"/>
      <protection locked="0"/>
    </xf>
    <xf numFmtId="0" fontId="31" fillId="0" borderId="0" xfId="0" applyFont="1" applyBorder="1" applyAlignment="1" applyProtection="1">
      <alignment/>
      <protection/>
    </xf>
    <xf numFmtId="0" fontId="6" fillId="33" borderId="56" xfId="0" applyFont="1" applyFill="1" applyBorder="1" applyAlignment="1" applyProtection="1">
      <alignment/>
      <protection/>
    </xf>
    <xf numFmtId="198" fontId="20" fillId="33" borderId="0" xfId="0" applyNumberFormat="1" applyFont="1" applyFill="1" applyAlignment="1" applyProtection="1">
      <alignment/>
      <protection/>
    </xf>
    <xf numFmtId="49" fontId="0" fillId="0" borderId="0" xfId="0" applyNumberFormat="1" applyFont="1" applyFill="1" applyBorder="1" applyAlignment="1">
      <alignment/>
    </xf>
    <xf numFmtId="3" fontId="38" fillId="0" borderId="0" xfId="56" applyNumberFormat="1" applyFont="1" applyFill="1" applyBorder="1" applyAlignment="1">
      <alignment horizontal="left"/>
      <protection/>
    </xf>
    <xf numFmtId="0" fontId="0" fillId="0" borderId="0" xfId="0" applyFont="1" applyBorder="1" applyAlignment="1">
      <alignment/>
    </xf>
    <xf numFmtId="0" fontId="6" fillId="0" borderId="73" xfId="0" applyFont="1" applyBorder="1" applyAlignment="1" applyProtection="1">
      <alignment/>
      <protection/>
    </xf>
    <xf numFmtId="0" fontId="15" fillId="0" borderId="73" xfId="0" applyFont="1" applyBorder="1" applyAlignment="1" applyProtection="1">
      <alignment/>
      <protection/>
    </xf>
    <xf numFmtId="0" fontId="6" fillId="33" borderId="80" xfId="0" applyFont="1" applyFill="1" applyBorder="1" applyAlignment="1" applyProtection="1">
      <alignment/>
      <protection/>
    </xf>
    <xf numFmtId="49" fontId="6" fillId="33" borderId="73" xfId="0" applyNumberFormat="1" applyFont="1" applyFill="1" applyBorder="1" applyAlignment="1" applyProtection="1">
      <alignment horizontal="center"/>
      <protection/>
    </xf>
    <xf numFmtId="198" fontId="20" fillId="33" borderId="73" xfId="0" applyNumberFormat="1" applyFont="1" applyFill="1" applyBorder="1" applyAlignment="1" applyProtection="1">
      <alignment/>
      <protection/>
    </xf>
    <xf numFmtId="199" fontId="30" fillId="33" borderId="73" xfId="0" applyNumberFormat="1" applyFont="1" applyFill="1" applyBorder="1" applyAlignment="1" applyProtection="1">
      <alignment horizontal="center"/>
      <protection/>
    </xf>
    <xf numFmtId="0" fontId="6" fillId="33" borderId="73" xfId="0" applyFont="1" applyFill="1" applyBorder="1" applyAlignment="1" applyProtection="1">
      <alignment/>
      <protection/>
    </xf>
    <xf numFmtId="0" fontId="15" fillId="0" borderId="0" xfId="0" applyFont="1" applyAlignment="1">
      <alignment/>
    </xf>
    <xf numFmtId="3" fontId="39" fillId="0" borderId="55" xfId="0" applyNumberFormat="1" applyFont="1" applyBorder="1" applyAlignment="1" applyProtection="1">
      <alignment/>
      <protection/>
    </xf>
    <xf numFmtId="0" fontId="15" fillId="0" borderId="73" xfId="0" applyFont="1" applyBorder="1" applyAlignment="1">
      <alignment/>
    </xf>
    <xf numFmtId="0" fontId="6" fillId="33" borderId="73" xfId="0" applyFont="1" applyFill="1" applyBorder="1" applyAlignment="1">
      <alignment horizontal="left"/>
    </xf>
    <xf numFmtId="0" fontId="0" fillId="33" borderId="73" xfId="0" applyFont="1" applyFill="1" applyBorder="1" applyAlignment="1">
      <alignment horizontal="center"/>
    </xf>
    <xf numFmtId="3" fontId="39" fillId="0" borderId="80" xfId="0" applyNumberFormat="1" applyFont="1" applyBorder="1" applyAlignment="1" applyProtection="1">
      <alignment/>
      <protection/>
    </xf>
    <xf numFmtId="0" fontId="6" fillId="33" borderId="73" xfId="0" applyFont="1" applyFill="1" applyBorder="1" applyAlignment="1" applyProtection="1">
      <alignment/>
      <protection locked="0"/>
    </xf>
    <xf numFmtId="3" fontId="6" fillId="33" borderId="55" xfId="0" applyNumberFormat="1" applyFont="1" applyFill="1" applyBorder="1" applyAlignment="1" applyProtection="1">
      <alignment/>
      <protection locked="0"/>
    </xf>
    <xf numFmtId="0" fontId="24" fillId="33" borderId="29" xfId="0" applyFont="1" applyFill="1" applyBorder="1" applyAlignment="1" applyProtection="1">
      <alignment horizontal="right" vertical="center"/>
      <protection locked="0"/>
    </xf>
    <xf numFmtId="0" fontId="24" fillId="0" borderId="34" xfId="0" applyFont="1" applyFill="1" applyBorder="1" applyAlignment="1" applyProtection="1">
      <alignment vertical="center"/>
      <protection locked="0"/>
    </xf>
    <xf numFmtId="0" fontId="1" fillId="33" borderId="61" xfId="0" applyFont="1" applyFill="1" applyBorder="1" applyAlignment="1" applyProtection="1">
      <alignment horizontal="center" vertical="center"/>
      <protection locked="0"/>
    </xf>
    <xf numFmtId="0" fontId="24" fillId="0" borderId="31" xfId="0" applyFont="1" applyBorder="1" applyAlignment="1" applyProtection="1">
      <alignment horizontal="right" vertical="center"/>
      <protection locked="0"/>
    </xf>
    <xf numFmtId="49" fontId="0" fillId="0" borderId="0" xfId="0" applyNumberFormat="1" applyFont="1" applyFill="1" applyAlignment="1">
      <alignment vertical="center" wrapText="1"/>
    </xf>
    <xf numFmtId="0" fontId="40" fillId="0" borderId="0" xfId="0" applyFont="1" applyAlignment="1">
      <alignment vertical="center"/>
    </xf>
    <xf numFmtId="0" fontId="0" fillId="0" borderId="0" xfId="0" applyFont="1" applyFill="1" applyAlignment="1">
      <alignment/>
    </xf>
    <xf numFmtId="0" fontId="24" fillId="0" borderId="0" xfId="0" applyFont="1" applyFill="1" applyBorder="1" applyAlignment="1">
      <alignment/>
    </xf>
    <xf numFmtId="0" fontId="24" fillId="0" borderId="0" xfId="0" applyFont="1" applyFill="1" applyAlignment="1">
      <alignment horizontal="right"/>
    </xf>
    <xf numFmtId="0" fontId="1" fillId="0" borderId="0" xfId="0" applyFont="1" applyFill="1" applyAlignment="1">
      <alignment/>
    </xf>
    <xf numFmtId="0" fontId="24" fillId="0" borderId="81" xfId="0" applyFont="1" applyBorder="1" applyAlignment="1">
      <alignment horizontal="center" vertical="center" textRotation="90" wrapText="1"/>
    </xf>
    <xf numFmtId="0" fontId="24" fillId="36" borderId="31" xfId="0" applyFont="1" applyFill="1" applyBorder="1" applyAlignment="1" applyProtection="1">
      <alignment vertical="center"/>
      <protection locked="0"/>
    </xf>
    <xf numFmtId="0" fontId="24" fillId="33" borderId="76" xfId="0" applyFont="1" applyFill="1" applyBorder="1" applyAlignment="1" applyProtection="1">
      <alignment horizontal="right" vertical="center"/>
      <protection/>
    </xf>
    <xf numFmtId="0" fontId="24" fillId="33" borderId="82" xfId="0" applyFont="1" applyFill="1" applyBorder="1" applyAlignment="1" applyProtection="1">
      <alignment horizontal="right" vertical="center"/>
      <protection locked="0"/>
    </xf>
    <xf numFmtId="49" fontId="26" fillId="0" borderId="0" xfId="0" applyNumberFormat="1" applyFont="1" applyFill="1" applyAlignment="1" applyProtection="1">
      <alignment vertical="center"/>
      <protection/>
    </xf>
    <xf numFmtId="0" fontId="0" fillId="33" borderId="0" xfId="0" applyFont="1" applyFill="1" applyAlignment="1" applyProtection="1">
      <alignment horizontal="left"/>
      <protection/>
    </xf>
    <xf numFmtId="0" fontId="24" fillId="0" borderId="27" xfId="0" applyFont="1" applyFill="1" applyBorder="1" applyAlignment="1" applyProtection="1">
      <alignment horizontal="right" vertical="center"/>
      <protection locked="0"/>
    </xf>
    <xf numFmtId="0" fontId="24" fillId="0" borderId="29" xfId="0" applyFont="1" applyBorder="1" applyAlignment="1" applyProtection="1">
      <alignment horizontal="right" vertical="center"/>
      <protection locked="0"/>
    </xf>
    <xf numFmtId="0" fontId="41" fillId="0" borderId="0" xfId="0" applyFont="1" applyFill="1" applyBorder="1" applyAlignment="1">
      <alignment vertical="center"/>
    </xf>
    <xf numFmtId="0" fontId="24" fillId="33" borderId="83" xfId="0" applyFont="1" applyFill="1" applyBorder="1" applyAlignment="1" applyProtection="1">
      <alignment horizontal="right" vertical="center"/>
      <protection locked="0"/>
    </xf>
    <xf numFmtId="49" fontId="1" fillId="0" borderId="0" xfId="0" applyNumberFormat="1" applyFont="1" applyFill="1" applyAlignment="1">
      <alignment vertical="center" wrapText="1"/>
    </xf>
    <xf numFmtId="0" fontId="3" fillId="0" borderId="0" xfId="44" applyAlignment="1" applyProtection="1">
      <alignment horizontal="center"/>
      <protection/>
    </xf>
    <xf numFmtId="49" fontId="6" fillId="0" borderId="0" xfId="0" applyNumberFormat="1" applyFont="1" applyAlignment="1">
      <alignment/>
    </xf>
    <xf numFmtId="49" fontId="13" fillId="0" borderId="0" xfId="0" applyNumberFormat="1" applyFont="1" applyAlignment="1" applyProtection="1">
      <alignment horizontal="center" wrapText="1"/>
      <protection/>
    </xf>
    <xf numFmtId="49" fontId="13" fillId="0" borderId="0" xfId="44" applyNumberFormat="1" applyFont="1" applyAlignment="1" applyProtection="1">
      <alignment horizontal="center" wrapText="1"/>
      <protection/>
    </xf>
    <xf numFmtId="49" fontId="42" fillId="0" borderId="0" xfId="0" applyNumberFormat="1" applyFont="1" applyAlignment="1" applyProtection="1">
      <alignment horizontal="left" wrapText="1"/>
      <protection/>
    </xf>
    <xf numFmtId="0" fontId="0" fillId="0" borderId="0" xfId="0" applyFill="1" applyAlignment="1">
      <alignment/>
    </xf>
    <xf numFmtId="49" fontId="4" fillId="0" borderId="0" xfId="0" applyNumberFormat="1" applyFont="1" applyFill="1" applyAlignment="1" applyProtection="1">
      <alignment/>
      <protection/>
    </xf>
    <xf numFmtId="0" fontId="22" fillId="35" borderId="0" xfId="0" applyFont="1" applyFill="1" applyBorder="1" applyAlignment="1" applyProtection="1">
      <alignment horizontal="left" vertical="top"/>
      <protection/>
    </xf>
    <xf numFmtId="49" fontId="0" fillId="0" borderId="0" xfId="0" applyNumberFormat="1" applyFont="1" applyAlignment="1">
      <alignment wrapText="1"/>
    </xf>
    <xf numFmtId="0" fontId="0" fillId="0" borderId="0" xfId="0" applyFont="1" applyFill="1" applyAlignment="1">
      <alignment vertical="center" wrapText="1"/>
    </xf>
    <xf numFmtId="0" fontId="4" fillId="0" borderId="0" xfId="0" applyFont="1" applyAlignment="1">
      <alignment horizontal="left" wrapText="1"/>
    </xf>
    <xf numFmtId="0" fontId="0" fillId="0" borderId="0" xfId="0" applyAlignment="1">
      <alignment/>
    </xf>
    <xf numFmtId="0" fontId="0" fillId="0" borderId="0" xfId="0" applyFont="1" applyAlignment="1">
      <alignment horizontal="left"/>
    </xf>
    <xf numFmtId="0" fontId="0" fillId="0" borderId="0" xfId="0" applyFont="1" applyAlignment="1">
      <alignment vertical="top" wrapText="1"/>
    </xf>
    <xf numFmtId="0" fontId="24" fillId="0" borderId="25" xfId="0" applyFont="1" applyFill="1" applyBorder="1" applyAlignment="1">
      <alignment vertical="center"/>
    </xf>
    <xf numFmtId="0" fontId="47" fillId="0" borderId="0" xfId="0" applyFont="1" applyAlignment="1">
      <alignment/>
    </xf>
    <xf numFmtId="0" fontId="43" fillId="0" borderId="67" xfId="0" applyFont="1" applyBorder="1" applyAlignment="1">
      <alignment/>
    </xf>
    <xf numFmtId="49" fontId="49" fillId="0" borderId="0" xfId="0" applyNumberFormat="1" applyFont="1" applyAlignment="1" applyProtection="1">
      <alignment horizontal="right" wrapText="1"/>
      <protection/>
    </xf>
    <xf numFmtId="49" fontId="1" fillId="33" borderId="0" xfId="0" applyNumberFormat="1" applyFont="1" applyFill="1" applyAlignment="1">
      <alignment horizontal="justify" vertical="center" wrapText="1"/>
    </xf>
    <xf numFmtId="0" fontId="0" fillId="0" borderId="0" xfId="0" applyFont="1" applyAlignment="1">
      <alignment horizontal="left" wrapText="1"/>
    </xf>
    <xf numFmtId="0" fontId="17" fillId="0" borderId="0" xfId="0" applyFont="1" applyAlignment="1">
      <alignment horizontal="left" vertical="center" wrapText="1"/>
    </xf>
    <xf numFmtId="0" fontId="45" fillId="0" borderId="0" xfId="0" applyFont="1" applyAlignment="1">
      <alignment horizontal="left" vertical="center" wrapText="1"/>
    </xf>
    <xf numFmtId="0" fontId="17" fillId="0" borderId="0" xfId="0" applyFont="1" applyFill="1" applyAlignment="1" applyProtection="1">
      <alignment horizontal="left" vertical="center" wrapText="1"/>
      <protection locked="0"/>
    </xf>
    <xf numFmtId="3" fontId="24" fillId="0" borderId="59" xfId="0" applyNumberFormat="1" applyFont="1" applyFill="1" applyBorder="1" applyAlignment="1" applyProtection="1">
      <alignment vertical="center"/>
      <protection locked="0"/>
    </xf>
    <xf numFmtId="3" fontId="24" fillId="36" borderId="59" xfId="0" applyNumberFormat="1" applyFont="1" applyFill="1" applyBorder="1" applyAlignment="1" applyProtection="1">
      <alignment vertical="center"/>
      <protection locked="0"/>
    </xf>
    <xf numFmtId="3" fontId="24" fillId="0" borderId="66" xfId="0" applyNumberFormat="1" applyFont="1" applyFill="1" applyBorder="1" applyAlignment="1" applyProtection="1">
      <alignment vertical="center"/>
      <protection locked="0"/>
    </xf>
    <xf numFmtId="3" fontId="24" fillId="0" borderId="59" xfId="0" applyNumberFormat="1" applyFont="1" applyBorder="1" applyAlignment="1" applyProtection="1">
      <alignment horizontal="right" vertical="center"/>
      <protection locked="0"/>
    </xf>
    <xf numFmtId="3" fontId="1" fillId="0" borderId="65" xfId="0" applyNumberFormat="1" applyFont="1" applyFill="1" applyBorder="1" applyAlignment="1" applyProtection="1">
      <alignment vertical="center"/>
      <protection locked="0"/>
    </xf>
    <xf numFmtId="3" fontId="24" fillId="0" borderId="59" xfId="0" applyNumberFormat="1" applyFont="1" applyFill="1" applyBorder="1" applyAlignment="1" applyProtection="1">
      <alignment horizontal="right" vertical="center"/>
      <protection locked="0"/>
    </xf>
    <xf numFmtId="3" fontId="1" fillId="0" borderId="65" xfId="0" applyNumberFormat="1" applyFont="1" applyFill="1" applyBorder="1" applyAlignment="1" applyProtection="1">
      <alignment horizontal="right" vertical="center"/>
      <protection locked="0"/>
    </xf>
    <xf numFmtId="0" fontId="16" fillId="0" borderId="0" xfId="0" applyFont="1" applyAlignment="1">
      <alignment horizontal="left" vertical="top" wrapText="1"/>
    </xf>
    <xf numFmtId="0" fontId="0" fillId="0" borderId="0" xfId="0" applyFont="1" applyAlignment="1">
      <alignment horizontal="left" wrapText="1"/>
    </xf>
    <xf numFmtId="0" fontId="45" fillId="0" borderId="0" xfId="0" applyFont="1" applyAlignment="1">
      <alignment horizontal="left" vertical="center" wrapText="1"/>
    </xf>
    <xf numFmtId="0" fontId="4" fillId="0" borderId="84" xfId="0" applyFont="1" applyFill="1" applyBorder="1" applyAlignment="1" applyProtection="1">
      <alignment horizontal="right"/>
      <protection locked="0"/>
    </xf>
    <xf numFmtId="0" fontId="4" fillId="0" borderId="85" xfId="0" applyFont="1" applyFill="1" applyBorder="1" applyAlignment="1" applyProtection="1">
      <alignment horizontal="right"/>
      <protection locked="0"/>
    </xf>
    <xf numFmtId="49" fontId="4" fillId="0" borderId="84" xfId="0" applyNumberFormat="1" applyFont="1" applyFill="1" applyBorder="1" applyAlignment="1" applyProtection="1">
      <alignment horizontal="right"/>
      <protection locked="0"/>
    </xf>
    <xf numFmtId="49" fontId="4" fillId="0" borderId="85" xfId="0" applyNumberFormat="1" applyFont="1" applyFill="1" applyBorder="1" applyAlignment="1" applyProtection="1">
      <alignment horizontal="right"/>
      <protection locked="0"/>
    </xf>
    <xf numFmtId="0" fontId="6" fillId="0" borderId="85" xfId="0" applyFont="1" applyFill="1" applyBorder="1" applyAlignment="1" applyProtection="1">
      <alignment horizontal="left"/>
      <protection locked="0"/>
    </xf>
    <xf numFmtId="0" fontId="5" fillId="0" borderId="84" xfId="0" applyFont="1" applyFill="1" applyBorder="1" applyAlignment="1" applyProtection="1">
      <alignment horizontal="right"/>
      <protection locked="0"/>
    </xf>
    <xf numFmtId="0" fontId="5" fillId="0" borderId="85" xfId="0" applyFont="1" applyFill="1" applyBorder="1" applyAlignment="1" applyProtection="1">
      <alignment horizontal="right"/>
      <protection locked="0"/>
    </xf>
    <xf numFmtId="0" fontId="6" fillId="0" borderId="85" xfId="0" applyFont="1" applyBorder="1" applyAlignment="1" applyProtection="1">
      <alignment horizontal="center"/>
      <protection locked="0"/>
    </xf>
    <xf numFmtId="0" fontId="43" fillId="33" borderId="0" xfId="0" applyFont="1" applyFill="1" applyBorder="1" applyAlignment="1" applyProtection="1">
      <alignment horizontal="left" vertical="top" wrapText="1"/>
      <protection/>
    </xf>
    <xf numFmtId="0" fontId="0" fillId="33" borderId="0" xfId="0" applyFont="1" applyFill="1" applyAlignment="1">
      <alignment horizontal="left" vertical="top" wrapText="1"/>
    </xf>
    <xf numFmtId="0" fontId="6" fillId="0" borderId="86" xfId="0" applyFont="1" applyBorder="1" applyAlignment="1" applyProtection="1">
      <alignment horizontal="center"/>
      <protection locked="0"/>
    </xf>
    <xf numFmtId="0" fontId="6" fillId="0" borderId="86" xfId="0" applyFont="1" applyFill="1" applyBorder="1" applyAlignment="1" applyProtection="1">
      <alignment horizontal="left"/>
      <protection locked="0"/>
    </xf>
    <xf numFmtId="0" fontId="6" fillId="0" borderId="85" xfId="0" applyFont="1" applyFill="1" applyBorder="1" applyAlignment="1" applyProtection="1">
      <alignment horizontal="left" wrapText="1"/>
      <protection locked="0"/>
    </xf>
    <xf numFmtId="14" fontId="6" fillId="0" borderId="87" xfId="0" applyNumberFormat="1" applyFont="1" applyBorder="1" applyAlignment="1" applyProtection="1">
      <alignment horizontal="center"/>
      <protection locked="0"/>
    </xf>
    <xf numFmtId="0" fontId="3" fillId="0" borderId="85" xfId="44" applyBorder="1" applyAlignment="1" applyProtection="1">
      <alignment horizontal="center"/>
      <protection locked="0"/>
    </xf>
    <xf numFmtId="0" fontId="19" fillId="34" borderId="0" xfId="0" applyNumberFormat="1" applyFont="1" applyFill="1" applyAlignment="1" applyProtection="1">
      <alignment horizontal="left" vertical="center" wrapText="1"/>
      <protection/>
    </xf>
    <xf numFmtId="49" fontId="21" fillId="33" borderId="0" xfId="0" applyNumberFormat="1" applyFont="1" applyFill="1" applyBorder="1" applyAlignment="1">
      <alignment horizontal="right" vertical="center"/>
    </xf>
    <xf numFmtId="0" fontId="23" fillId="0" borderId="25" xfId="0" applyFont="1" applyFill="1" applyBorder="1" applyAlignment="1">
      <alignment vertical="center"/>
    </xf>
    <xf numFmtId="0" fontId="23" fillId="0" borderId="26" xfId="0" applyFont="1" applyFill="1" applyBorder="1" applyAlignment="1">
      <alignment vertical="center"/>
    </xf>
    <xf numFmtId="0" fontId="1" fillId="0" borderId="27" xfId="0" applyFont="1" applyFill="1" applyBorder="1" applyAlignment="1">
      <alignment vertical="center"/>
    </xf>
    <xf numFmtId="0" fontId="1" fillId="0" borderId="28" xfId="0" applyFont="1" applyFill="1" applyBorder="1" applyAlignment="1">
      <alignment vertical="center"/>
    </xf>
    <xf numFmtId="0" fontId="25" fillId="0" borderId="40" xfId="0" applyFont="1" applyFill="1" applyBorder="1" applyAlignment="1">
      <alignment vertical="center"/>
    </xf>
    <xf numFmtId="0" fontId="25" fillId="0" borderId="45" xfId="0" applyFont="1" applyFill="1" applyBorder="1" applyAlignment="1">
      <alignment vertical="center"/>
    </xf>
    <xf numFmtId="178" fontId="1" fillId="0" borderId="35" xfId="0" applyNumberFormat="1" applyFont="1" applyFill="1" applyBorder="1" applyAlignment="1">
      <alignment horizontal="left" vertical="center"/>
    </xf>
    <xf numFmtId="178" fontId="1" fillId="0" borderId="36" xfId="0" applyNumberFormat="1" applyFont="1" applyFill="1" applyBorder="1" applyAlignment="1">
      <alignment horizontal="left" vertical="center"/>
    </xf>
    <xf numFmtId="0" fontId="24" fillId="0" borderId="28" xfId="0" applyFont="1" applyFill="1" applyBorder="1" applyAlignment="1">
      <alignment vertical="center"/>
    </xf>
    <xf numFmtId="0" fontId="1" fillId="0" borderId="35" xfId="0" applyFont="1" applyFill="1" applyBorder="1" applyAlignment="1">
      <alignment horizontal="left" vertical="center"/>
    </xf>
    <xf numFmtId="0" fontId="1" fillId="0" borderId="36" xfId="0" applyFont="1" applyFill="1" applyBorder="1" applyAlignment="1">
      <alignment horizontal="left" vertical="center"/>
    </xf>
    <xf numFmtId="0" fontId="25" fillId="0" borderId="25" xfId="0" applyFont="1" applyFill="1" applyBorder="1" applyAlignment="1">
      <alignment vertical="center"/>
    </xf>
    <xf numFmtId="0" fontId="25" fillId="0" borderId="26" xfId="0" applyFont="1" applyFill="1" applyBorder="1" applyAlignment="1">
      <alignment vertical="center"/>
    </xf>
    <xf numFmtId="3" fontId="26" fillId="0" borderId="35" xfId="56" applyNumberFormat="1" applyFont="1" applyFill="1" applyBorder="1" applyAlignment="1">
      <alignment horizontal="left"/>
      <protection/>
    </xf>
    <xf numFmtId="3" fontId="26" fillId="0" borderId="36" xfId="56" applyNumberFormat="1" applyFont="1" applyFill="1" applyBorder="1" applyAlignment="1">
      <alignment horizontal="left"/>
      <protection/>
    </xf>
    <xf numFmtId="0" fontId="29" fillId="34" borderId="0" xfId="0" applyNumberFormat="1" applyFont="1" applyFill="1" applyAlignment="1" applyProtection="1">
      <alignment horizontal="left" vertical="center"/>
      <protection/>
    </xf>
    <xf numFmtId="0" fontId="4" fillId="0" borderId="0" xfId="0" applyFont="1" applyAlignment="1">
      <alignment horizontal="left" wrapText="1"/>
    </xf>
    <xf numFmtId="0" fontId="0" fillId="0" borderId="0" xfId="0" applyAlignment="1">
      <alignment/>
    </xf>
    <xf numFmtId="0" fontId="0" fillId="0" borderId="0" xfId="0" applyFont="1" applyAlignment="1">
      <alignment horizontal="justify" wrapText="1"/>
    </xf>
    <xf numFmtId="0" fontId="0" fillId="0" borderId="0" xfId="0"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Standaard_Blad1" xfId="56"/>
    <cellStyle name="Titel" xfId="57"/>
    <cellStyle name="Totaal" xfId="58"/>
    <cellStyle name="Uitvoer" xfId="59"/>
    <cellStyle name="Currency" xfId="60"/>
    <cellStyle name="Currency [0]" xfId="61"/>
    <cellStyle name="Verklarende tekst" xfId="62"/>
    <cellStyle name="Waarschuwingstekst" xfId="63"/>
  </cellStyles>
  <dxfs count="1">
    <dxf>
      <font>
        <b/>
        <i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47625</xdr:rowOff>
    </xdr:from>
    <xdr:to>
      <xdr:col>0</xdr:col>
      <xdr:colOff>514350</xdr:colOff>
      <xdr:row>3</xdr:row>
      <xdr:rowOff>9525</xdr:rowOff>
    </xdr:to>
    <xdr:pic>
      <xdr:nvPicPr>
        <xdr:cNvPr id="1" name="Picture 4"/>
        <xdr:cNvPicPr preferRelativeResize="1">
          <a:picLocks noChangeAspect="1"/>
        </xdr:cNvPicPr>
      </xdr:nvPicPr>
      <xdr:blipFill>
        <a:blip r:embed="rId1"/>
        <a:stretch>
          <a:fillRect/>
        </a:stretch>
      </xdr:blipFill>
      <xdr:spPr>
        <a:xfrm>
          <a:off x="200025" y="47625"/>
          <a:ext cx="314325"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bs.nl/kredo" TargetMode="External" /><Relationship Id="rId2" Type="http://schemas.openxmlformats.org/officeDocument/2006/relationships/hyperlink" Target="mailto:kredo@cbs.nl"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bs.nl/kredo" TargetMode="External" /><Relationship Id="rId2" Type="http://schemas.openxmlformats.org/officeDocument/2006/relationships/hyperlink" Target="http://www.cbs.nl/bestandslevering"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munjid.badi@utrecht.nl"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G36"/>
  <sheetViews>
    <sheetView showGridLines="0" zoomScaleSheetLayoutView="100" zoomScalePageLayoutView="0" workbookViewId="0" topLeftCell="A25">
      <selection activeCell="A1" sqref="A1"/>
    </sheetView>
  </sheetViews>
  <sheetFormatPr defaultColWidth="9.140625" defaultRowHeight="12.75"/>
  <cols>
    <col min="1" max="1" width="12.00390625" style="11" bestFit="1" customWidth="1"/>
    <col min="2" max="2" width="77.00390625" style="11" customWidth="1"/>
    <col min="3" max="3" width="74.00390625" style="11" bestFit="1" customWidth="1"/>
    <col min="4" max="16384" width="9.140625" style="11" customWidth="1"/>
  </cols>
  <sheetData>
    <row r="2" spans="1:5" ht="16.5">
      <c r="A2" s="10"/>
      <c r="B2" s="340" t="s">
        <v>359</v>
      </c>
      <c r="C2" s="188"/>
      <c r="D2"/>
      <c r="E2"/>
    </row>
    <row r="3" spans="1:6" ht="12.75">
      <c r="A3" s="10"/>
      <c r="B3" s="341" t="s">
        <v>358</v>
      </c>
      <c r="C3"/>
      <c r="D3"/>
      <c r="E3"/>
      <c r="F3"/>
    </row>
    <row r="4" spans="1:2" ht="12.75">
      <c r="A4" s="10"/>
      <c r="B4" s="12"/>
    </row>
    <row r="6" spans="1:2" ht="12.75">
      <c r="A6" s="342" t="s">
        <v>538</v>
      </c>
      <c r="B6" s="14" t="s">
        <v>434</v>
      </c>
    </row>
    <row r="7" ht="14.25" customHeight="1">
      <c r="A7" s="13"/>
    </row>
    <row r="8" ht="13.5" customHeight="1">
      <c r="B8" s="15" t="s">
        <v>131</v>
      </c>
    </row>
    <row r="9" spans="2:3" ht="22.5" customHeight="1">
      <c r="B9" s="19"/>
      <c r="C9" s="16"/>
    </row>
    <row r="10" spans="2:3" s="18" customFormat="1" ht="12.75">
      <c r="B10" s="16" t="s">
        <v>537</v>
      </c>
      <c r="C10" s="329"/>
    </row>
    <row r="11" spans="2:3" s="18" customFormat="1" ht="14.25" customHeight="1">
      <c r="B11" s="16"/>
      <c r="C11" s="19"/>
    </row>
    <row r="12" spans="2:3" ht="75.75" customHeight="1">
      <c r="B12" s="28" t="s">
        <v>132</v>
      </c>
      <c r="C12" s="16"/>
    </row>
    <row r="13" spans="2:7" ht="9" customHeight="1">
      <c r="B13" s="17"/>
      <c r="C13" s="16"/>
      <c r="G13" s="16"/>
    </row>
    <row r="14" spans="2:7" ht="51">
      <c r="B14" s="17" t="s">
        <v>133</v>
      </c>
      <c r="C14" s="16"/>
      <c r="G14" s="16"/>
    </row>
    <row r="15" spans="2:7" ht="12.75">
      <c r="B15" s="17" t="s">
        <v>436</v>
      </c>
      <c r="C15" s="16"/>
      <c r="G15" s="16"/>
    </row>
    <row r="16" spans="2:7" ht="87" customHeight="1">
      <c r="B16" s="17" t="s">
        <v>532</v>
      </c>
      <c r="C16" s="16"/>
      <c r="G16" s="16"/>
    </row>
    <row r="17" spans="2:3" s="18" customFormat="1" ht="9" customHeight="1">
      <c r="B17" s="17"/>
      <c r="C17" s="17"/>
    </row>
    <row r="18" ht="12.75">
      <c r="B18" s="331" t="s">
        <v>134</v>
      </c>
    </row>
    <row r="19" ht="12.75" customHeight="1">
      <c r="B19" s="3" t="s">
        <v>66</v>
      </c>
    </row>
    <row r="20" ht="12.75">
      <c r="B20" s="3" t="s">
        <v>67</v>
      </c>
    </row>
    <row r="21" ht="9" customHeight="1">
      <c r="B21" s="16"/>
    </row>
    <row r="22" spans="2:3" ht="36.75" customHeight="1">
      <c r="B22" s="16" t="s">
        <v>493</v>
      </c>
      <c r="C22" s="16"/>
    </row>
    <row r="23" ht="21" customHeight="1">
      <c r="B23" s="16" t="s">
        <v>435</v>
      </c>
    </row>
    <row r="24" ht="27" customHeight="1">
      <c r="B24" s="327" t="s">
        <v>534</v>
      </c>
    </row>
    <row r="25" spans="2:3" ht="12.75">
      <c r="B25" s="327" t="s">
        <v>535</v>
      </c>
      <c r="C25" s="16"/>
    </row>
    <row r="26" ht="12.75">
      <c r="B26" s="327" t="s">
        <v>536</v>
      </c>
    </row>
    <row r="27" spans="2:3" ht="12.75">
      <c r="B27" s="328" t="s">
        <v>540</v>
      </c>
      <c r="C27" s="16"/>
    </row>
    <row r="28" spans="2:3" s="18" customFormat="1" ht="12.75">
      <c r="B28" s="328" t="s">
        <v>541</v>
      </c>
      <c r="C28" s="19"/>
    </row>
    <row r="29" spans="2:3" s="18" customFormat="1" ht="17.25" customHeight="1">
      <c r="B29" s="16"/>
      <c r="C29" s="19"/>
    </row>
    <row r="30" spans="2:3" s="18" customFormat="1" ht="102">
      <c r="B30" s="28" t="s">
        <v>501</v>
      </c>
      <c r="C30" s="19"/>
    </row>
    <row r="31" spans="2:3" s="18" customFormat="1" ht="12.75">
      <c r="B31" s="16"/>
      <c r="C31" s="19"/>
    </row>
    <row r="32" spans="2:3" s="18" customFormat="1" ht="12.75">
      <c r="B32" s="16" t="s">
        <v>539</v>
      </c>
      <c r="C32" s="19"/>
    </row>
    <row r="33" s="18" customFormat="1" ht="12.75">
      <c r="B33" s="16" t="s">
        <v>399</v>
      </c>
    </row>
    <row r="34" ht="12.75">
      <c r="B34" s="19"/>
    </row>
    <row r="35" ht="24" customHeight="1">
      <c r="B35" s="16" t="s">
        <v>433</v>
      </c>
    </row>
    <row r="36" ht="12.75">
      <c r="B36" s="16"/>
    </row>
  </sheetData>
  <sheetProtection/>
  <hyperlinks>
    <hyperlink ref="B27" r:id="rId1" display="www.cbs.nl/kredo "/>
    <hyperlink ref="B28" r:id="rId2" display="kredo@cbs.nl "/>
  </hyperlinks>
  <printOptions/>
  <pageMargins left="0.75" right="0.75" top="1" bottom="1" header="0.5" footer="0.5"/>
  <pageSetup horizontalDpi="600" verticalDpi="600" orientation="portrait" paperSize="9" scale="86" r:id="rId4"/>
  <drawing r:id="rId3"/>
</worksheet>
</file>

<file path=xl/worksheets/sheet2.xml><?xml version="1.0" encoding="utf-8"?>
<worksheet xmlns="http://schemas.openxmlformats.org/spreadsheetml/2006/main" xmlns:r="http://schemas.openxmlformats.org/officeDocument/2006/relationships">
  <dimension ref="A1:A69"/>
  <sheetViews>
    <sheetView showGridLines="0" zoomScalePageLayoutView="0" workbookViewId="0" topLeftCell="A1">
      <selection activeCell="A42" sqref="A42"/>
    </sheetView>
  </sheetViews>
  <sheetFormatPr defaultColWidth="9.140625" defaultRowHeight="12.75"/>
  <cols>
    <col min="1" max="1" width="104.8515625" style="3" customWidth="1"/>
    <col min="2" max="2" width="15.7109375" style="21" customWidth="1"/>
    <col min="3" max="16384" width="9.140625" style="21" customWidth="1"/>
  </cols>
  <sheetData>
    <row r="1" ht="15">
      <c r="A1" s="343" t="s">
        <v>317</v>
      </c>
    </row>
    <row r="3" ht="12.75">
      <c r="A3" s="356" t="s">
        <v>488</v>
      </c>
    </row>
    <row r="4" ht="12.75">
      <c r="A4" s="356"/>
    </row>
    <row r="5" ht="12.75">
      <c r="A5" s="356" t="s">
        <v>429</v>
      </c>
    </row>
    <row r="6" ht="12.75">
      <c r="A6" s="356"/>
    </row>
    <row r="7" ht="12.75">
      <c r="A7" s="344"/>
    </row>
    <row r="8" ht="12.75">
      <c r="A8" s="26" t="s">
        <v>428</v>
      </c>
    </row>
    <row r="9" ht="12.75">
      <c r="A9" s="29"/>
    </row>
    <row r="10" ht="25.5">
      <c r="A10" s="338" t="s">
        <v>443</v>
      </c>
    </row>
    <row r="11" ht="12.75">
      <c r="A11" s="325" t="s">
        <v>511</v>
      </c>
    </row>
    <row r="12" ht="14.25" customHeight="1">
      <c r="A12" s="325"/>
    </row>
    <row r="13" ht="45" customHeight="1">
      <c r="A13" s="347" t="s">
        <v>236</v>
      </c>
    </row>
    <row r="14" ht="12.75">
      <c r="A14" s="347"/>
    </row>
    <row r="15" ht="12.75">
      <c r="A15" s="345"/>
    </row>
    <row r="16" ht="12.75">
      <c r="A16" s="357" t="s">
        <v>365</v>
      </c>
    </row>
    <row r="17" ht="12.75">
      <c r="A17" s="357"/>
    </row>
    <row r="18" ht="12.75">
      <c r="A18" s="346"/>
    </row>
    <row r="19" ht="12.75">
      <c r="A19" s="355" t="s">
        <v>500</v>
      </c>
    </row>
    <row r="20" ht="12.75">
      <c r="A20" s="355"/>
    </row>
    <row r="21" ht="12.75">
      <c r="A21" s="355"/>
    </row>
    <row r="22" ht="17.25" customHeight="1">
      <c r="A22" s="189" t="s">
        <v>318</v>
      </c>
    </row>
    <row r="23" ht="19.5" customHeight="1">
      <c r="A23" s="189"/>
    </row>
    <row r="24" ht="15">
      <c r="A24" s="343" t="s">
        <v>549</v>
      </c>
    </row>
    <row r="25" ht="12.75">
      <c r="A25" s="26"/>
    </row>
    <row r="26" ht="12.75" customHeight="1">
      <c r="A26" s="28" t="s">
        <v>329</v>
      </c>
    </row>
    <row r="27" ht="12.75">
      <c r="A27" s="28"/>
    </row>
    <row r="28" ht="12.75">
      <c r="A28" s="190" t="s">
        <v>135</v>
      </c>
    </row>
    <row r="29" ht="12.75">
      <c r="A29" s="30" t="s">
        <v>136</v>
      </c>
    </row>
    <row r="30" ht="8.25" customHeight="1">
      <c r="A30" s="30"/>
    </row>
    <row r="31" ht="13.5" customHeight="1">
      <c r="A31" s="21" t="s">
        <v>319</v>
      </c>
    </row>
    <row r="32" ht="13.5" customHeight="1">
      <c r="A32" s="3" t="s">
        <v>137</v>
      </c>
    </row>
    <row r="33" ht="13.5" customHeight="1">
      <c r="A33" s="3" t="s">
        <v>320</v>
      </c>
    </row>
    <row r="34" ht="13.5" customHeight="1">
      <c r="A34" s="3" t="s">
        <v>325</v>
      </c>
    </row>
    <row r="35" ht="13.5" customHeight="1">
      <c r="A35" s="3" t="s">
        <v>420</v>
      </c>
    </row>
    <row r="36" ht="12.75" customHeight="1">
      <c r="A36" s="3" t="s">
        <v>421</v>
      </c>
    </row>
    <row r="37" ht="8.25" customHeight="1"/>
    <row r="39" ht="12.75">
      <c r="A39" s="24"/>
    </row>
    <row r="40" ht="12.75">
      <c r="A40" s="23"/>
    </row>
    <row r="41" ht="12.75">
      <c r="A41" s="31"/>
    </row>
    <row r="42" ht="12.75">
      <c r="A42" s="20"/>
    </row>
    <row r="43" ht="12.75">
      <c r="A43" s="5"/>
    </row>
    <row r="44" ht="12.75">
      <c r="A44" s="31"/>
    </row>
    <row r="45" ht="13.5" customHeight="1"/>
    <row r="46" ht="12.75">
      <c r="A46" s="31"/>
    </row>
    <row r="47" ht="12.75">
      <c r="A47" s="5"/>
    </row>
    <row r="49" ht="53.25" customHeight="1">
      <c r="A49" s="21"/>
    </row>
    <row r="50" s="32" customFormat="1" ht="12.75">
      <c r="A50" s="25"/>
    </row>
    <row r="51" ht="25.5" customHeight="1">
      <c r="A51" s="21"/>
    </row>
    <row r="52" s="32" customFormat="1" ht="12.75">
      <c r="A52" s="25"/>
    </row>
    <row r="53" ht="12.75">
      <c r="A53" s="21"/>
    </row>
    <row r="54" s="32" customFormat="1" ht="12.75"/>
    <row r="55" ht="12.75">
      <c r="A55" s="25"/>
    </row>
    <row r="56" ht="12.75">
      <c r="A56" s="25"/>
    </row>
    <row r="57" ht="12.75">
      <c r="A57" s="25"/>
    </row>
    <row r="64" ht="12.75">
      <c r="A64" s="25"/>
    </row>
    <row r="65" ht="12.75">
      <c r="A65" s="27"/>
    </row>
    <row r="66" ht="12.75">
      <c r="A66" s="33"/>
    </row>
    <row r="69" ht="12.75">
      <c r="A69" s="34"/>
    </row>
  </sheetData>
  <sheetProtection/>
  <mergeCells count="4">
    <mergeCell ref="A19:A21"/>
    <mergeCell ref="A3:A4"/>
    <mergeCell ref="A5:A6"/>
    <mergeCell ref="A16:A17"/>
  </mergeCells>
  <hyperlinks>
    <hyperlink ref="A22" r:id="rId1" display="www.cbs.nl/kredo"/>
    <hyperlink ref="A11" r:id="rId2" display="www.cbs.nl/bestandslevering"/>
  </hyperlinks>
  <printOptions/>
  <pageMargins left="0.75" right="0.75" top="1" bottom="1" header="0.5" footer="0.5"/>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dimension ref="A1:A213"/>
  <sheetViews>
    <sheetView showGridLines="0" zoomScaleSheetLayoutView="79" zoomScalePageLayoutView="0" workbookViewId="0" topLeftCell="A112">
      <selection activeCell="A1" sqref="A1"/>
    </sheetView>
  </sheetViews>
  <sheetFormatPr defaultColWidth="9.140625" defaultRowHeight="12.75"/>
  <cols>
    <col min="1" max="1" width="98.421875" style="2" customWidth="1"/>
    <col min="2" max="16384" width="9.140625" style="1" customWidth="1"/>
  </cols>
  <sheetData>
    <row r="1" ht="15">
      <c r="A1" s="9" t="s">
        <v>504</v>
      </c>
    </row>
    <row r="2" ht="7.5" customHeight="1"/>
    <row r="3" ht="30.75" customHeight="1">
      <c r="A3" s="3" t="s">
        <v>415</v>
      </c>
    </row>
    <row r="4" ht="25.5">
      <c r="A4" s="3" t="s">
        <v>481</v>
      </c>
    </row>
    <row r="5" ht="7.5" customHeight="1">
      <c r="A5" s="3"/>
    </row>
    <row r="6" ht="12.75">
      <c r="A6" s="3" t="s">
        <v>482</v>
      </c>
    </row>
    <row r="7" ht="12.75">
      <c r="A7" s="3" t="s">
        <v>545</v>
      </c>
    </row>
    <row r="8" ht="12.75">
      <c r="A8" s="3" t="s">
        <v>543</v>
      </c>
    </row>
    <row r="9" ht="25.5">
      <c r="A9" s="5" t="s">
        <v>333</v>
      </c>
    </row>
    <row r="10" ht="3" customHeight="1">
      <c r="A10" s="5"/>
    </row>
    <row r="11" ht="12.75">
      <c r="A11" s="5" t="s">
        <v>483</v>
      </c>
    </row>
    <row r="12" ht="11.25" customHeight="1">
      <c r="A12" s="191"/>
    </row>
    <row r="13" ht="42" customHeight="1">
      <c r="A13" s="5" t="s">
        <v>400</v>
      </c>
    </row>
    <row r="14" ht="6.75" customHeight="1">
      <c r="A14" s="5"/>
    </row>
    <row r="15" s="21" customFormat="1" ht="18.75" customHeight="1">
      <c r="A15" s="3" t="s">
        <v>401</v>
      </c>
    </row>
    <row r="16" s="21" customFormat="1" ht="12.75">
      <c r="A16" s="3" t="s">
        <v>485</v>
      </c>
    </row>
    <row r="17" s="21" customFormat="1" ht="12.75">
      <c r="A17" s="3" t="s">
        <v>486</v>
      </c>
    </row>
    <row r="18" s="21" customFormat="1" ht="12.75">
      <c r="A18" s="3" t="s">
        <v>437</v>
      </c>
    </row>
    <row r="19" s="21" customFormat="1" ht="12.75">
      <c r="A19" s="3" t="s">
        <v>487</v>
      </c>
    </row>
    <row r="20" ht="7.5" customHeight="1"/>
    <row r="21" ht="38.25">
      <c r="A21" s="5" t="s">
        <v>448</v>
      </c>
    </row>
    <row r="22" ht="25.5">
      <c r="A22" s="308" t="s">
        <v>449</v>
      </c>
    </row>
    <row r="23" ht="7.5" customHeight="1">
      <c r="A23" s="308"/>
    </row>
    <row r="24" ht="25.5">
      <c r="A24" s="20" t="s">
        <v>416</v>
      </c>
    </row>
    <row r="25" ht="7.5" customHeight="1"/>
    <row r="26" ht="25.5">
      <c r="A26" s="3" t="s">
        <v>550</v>
      </c>
    </row>
    <row r="27" ht="7.5" customHeight="1"/>
    <row r="28" ht="38.25">
      <c r="A28" s="3" t="s">
        <v>548</v>
      </c>
    </row>
    <row r="29" ht="9.75" customHeight="1">
      <c r="A29" s="3"/>
    </row>
    <row r="30" s="309" customFormat="1" ht="15">
      <c r="A30" s="9" t="s">
        <v>516</v>
      </c>
    </row>
    <row r="31" s="309" customFormat="1" ht="7.5" customHeight="1">
      <c r="A31" s="324"/>
    </row>
    <row r="32" s="309" customFormat="1" ht="12.75">
      <c r="A32" s="308" t="s">
        <v>412</v>
      </c>
    </row>
    <row r="33" s="309" customFormat="1" ht="12.75" customHeight="1">
      <c r="A33" s="308" t="s">
        <v>413</v>
      </c>
    </row>
    <row r="34" s="309" customFormat="1" ht="12.75">
      <c r="A34" s="308" t="s">
        <v>414</v>
      </c>
    </row>
    <row r="35" s="309" customFormat="1" ht="9.75" customHeight="1">
      <c r="A35" s="308"/>
    </row>
    <row r="36" ht="15">
      <c r="A36" s="9" t="s">
        <v>533</v>
      </c>
    </row>
    <row r="37" ht="7.5" customHeight="1">
      <c r="A37" s="4"/>
    </row>
    <row r="38" ht="42" customHeight="1">
      <c r="A38" s="20" t="s">
        <v>451</v>
      </c>
    </row>
    <row r="39" ht="5.25" customHeight="1">
      <c r="A39" s="20"/>
    </row>
    <row r="40" ht="76.5" customHeight="1">
      <c r="A40" s="334" t="s">
        <v>484</v>
      </c>
    </row>
    <row r="41" ht="4.5" customHeight="1">
      <c r="A41" s="4"/>
    </row>
    <row r="42" ht="13.5" customHeight="1">
      <c r="A42" s="3" t="s">
        <v>331</v>
      </c>
    </row>
    <row r="43" ht="9.75" customHeight="1">
      <c r="A43" s="3"/>
    </row>
    <row r="44" ht="15">
      <c r="A44" s="9" t="s">
        <v>315</v>
      </c>
    </row>
    <row r="45" ht="7.5" customHeight="1"/>
    <row r="46" ht="76.5">
      <c r="A46" s="5" t="s">
        <v>452</v>
      </c>
    </row>
    <row r="47" ht="25.5" customHeight="1">
      <c r="A47" s="5" t="s">
        <v>330</v>
      </c>
    </row>
    <row r="48" s="6" customFormat="1" ht="7.5" customHeight="1">
      <c r="A48" s="2"/>
    </row>
    <row r="49" ht="25.5">
      <c r="A49" s="5" t="s">
        <v>332</v>
      </c>
    </row>
    <row r="50" ht="9.75" customHeight="1">
      <c r="A50" s="5"/>
    </row>
    <row r="51" ht="15">
      <c r="A51" s="9" t="s">
        <v>119</v>
      </c>
    </row>
    <row r="52" ht="7.5" customHeight="1">
      <c r="A52" s="8"/>
    </row>
    <row r="53" ht="38.25">
      <c r="A53" s="5" t="s">
        <v>517</v>
      </c>
    </row>
    <row r="54" ht="38.25">
      <c r="A54" s="5" t="s">
        <v>518</v>
      </c>
    </row>
    <row r="55" ht="38.25">
      <c r="A55" s="5" t="s">
        <v>519</v>
      </c>
    </row>
    <row r="56" ht="9.75" customHeight="1"/>
    <row r="57" ht="15">
      <c r="A57" s="9" t="s">
        <v>316</v>
      </c>
    </row>
    <row r="58" ht="7.5" customHeight="1"/>
    <row r="59" ht="12.75" customHeight="1">
      <c r="A59" s="3" t="s">
        <v>439</v>
      </c>
    </row>
    <row r="60" ht="12.75">
      <c r="A60" s="3" t="s">
        <v>440</v>
      </c>
    </row>
    <row r="61" ht="12.75">
      <c r="A61" s="3" t="s">
        <v>544</v>
      </c>
    </row>
    <row r="62" ht="7.5" customHeight="1">
      <c r="A62" s="7"/>
    </row>
    <row r="63" ht="25.5" customHeight="1">
      <c r="A63" s="3" t="s">
        <v>417</v>
      </c>
    </row>
    <row r="64" ht="9.75" customHeight="1">
      <c r="A64" s="3"/>
    </row>
    <row r="65" ht="15" customHeight="1">
      <c r="A65" s="9" t="s">
        <v>525</v>
      </c>
    </row>
    <row r="66" ht="7.5" customHeight="1">
      <c r="A66" s="3"/>
    </row>
    <row r="67" ht="12.75" customHeight="1">
      <c r="A67" s="3" t="s">
        <v>138</v>
      </c>
    </row>
    <row r="68" ht="12.75" customHeight="1">
      <c r="A68" s="3" t="s">
        <v>139</v>
      </c>
    </row>
    <row r="69" ht="9.75" customHeight="1">
      <c r="A69" s="3"/>
    </row>
    <row r="70" ht="15" customHeight="1">
      <c r="A70" s="9" t="s">
        <v>524</v>
      </c>
    </row>
    <row r="71" ht="7.5" customHeight="1">
      <c r="A71" s="3"/>
    </row>
    <row r="72" ht="12.75" customHeight="1">
      <c r="A72" s="3" t="s">
        <v>453</v>
      </c>
    </row>
    <row r="73" ht="12.75" customHeight="1">
      <c r="A73" s="3" t="s">
        <v>454</v>
      </c>
    </row>
    <row r="74" ht="12.75" customHeight="1">
      <c r="A74" s="3" t="s">
        <v>473</v>
      </c>
    </row>
    <row r="75" ht="12.75" customHeight="1">
      <c r="A75" s="3" t="s">
        <v>474</v>
      </c>
    </row>
    <row r="76" ht="12.75" customHeight="1">
      <c r="A76" s="3" t="s">
        <v>475</v>
      </c>
    </row>
    <row r="77" ht="12.75" customHeight="1">
      <c r="A77" s="3" t="s">
        <v>476</v>
      </c>
    </row>
    <row r="78" ht="12.75" customHeight="1">
      <c r="A78" s="3" t="s">
        <v>469</v>
      </c>
    </row>
    <row r="79" ht="12.75" customHeight="1">
      <c r="A79" s="3" t="s">
        <v>470</v>
      </c>
    </row>
    <row r="80" ht="12.75" customHeight="1">
      <c r="A80" s="3" t="s">
        <v>479</v>
      </c>
    </row>
    <row r="81" ht="12.75" customHeight="1">
      <c r="A81" s="3" t="s">
        <v>478</v>
      </c>
    </row>
    <row r="82" ht="7.5" customHeight="1">
      <c r="A82" s="3"/>
    </row>
    <row r="83" ht="12.75" customHeight="1">
      <c r="A83" s="3" t="s">
        <v>455</v>
      </c>
    </row>
    <row r="84" ht="12.75" customHeight="1">
      <c r="A84" s="3" t="s">
        <v>466</v>
      </c>
    </row>
    <row r="85" ht="12.75" customHeight="1">
      <c r="A85" s="3" t="s">
        <v>444</v>
      </c>
    </row>
    <row r="86" ht="12.75" customHeight="1">
      <c r="A86" s="3" t="s">
        <v>477</v>
      </c>
    </row>
    <row r="87" ht="12.75" customHeight="1">
      <c r="A87" s="3" t="s">
        <v>467</v>
      </c>
    </row>
    <row r="88" ht="12.75" customHeight="1">
      <c r="A88" s="3" t="s">
        <v>445</v>
      </c>
    </row>
    <row r="89" ht="12.75" customHeight="1">
      <c r="A89" s="3" t="s">
        <v>468</v>
      </c>
    </row>
    <row r="90" ht="7.5" customHeight="1">
      <c r="A90" s="3"/>
    </row>
    <row r="91" ht="12.75" customHeight="1">
      <c r="A91" s="3" t="s">
        <v>404</v>
      </c>
    </row>
    <row r="92" ht="12.75" customHeight="1">
      <c r="A92" s="3" t="s">
        <v>367</v>
      </c>
    </row>
    <row r="93" ht="12.75" customHeight="1">
      <c r="A93" s="3" t="s">
        <v>366</v>
      </c>
    </row>
    <row r="94" ht="12.75" customHeight="1">
      <c r="A94" s="3" t="s">
        <v>402</v>
      </c>
    </row>
    <row r="95" ht="12.75" customHeight="1">
      <c r="A95" s="3" t="s">
        <v>403</v>
      </c>
    </row>
    <row r="96" ht="9.75" customHeight="1">
      <c r="A96" s="3"/>
    </row>
    <row r="97" ht="15">
      <c r="A97" s="9" t="s">
        <v>523</v>
      </c>
    </row>
    <row r="98" ht="7.5" customHeight="1">
      <c r="A98" s="308"/>
    </row>
    <row r="99" ht="12.75">
      <c r="A99" s="308" t="s">
        <v>430</v>
      </c>
    </row>
    <row r="100" ht="12.75">
      <c r="A100" s="308" t="s">
        <v>432</v>
      </c>
    </row>
    <row r="101" ht="12.75">
      <c r="A101" s="308" t="s">
        <v>507</v>
      </c>
    </row>
    <row r="102" ht="13.5" customHeight="1">
      <c r="A102" s="308" t="s">
        <v>508</v>
      </c>
    </row>
    <row r="103" ht="12.75">
      <c r="A103" s="308" t="s">
        <v>480</v>
      </c>
    </row>
    <row r="104" ht="12.75">
      <c r="A104" s="308" t="s">
        <v>509</v>
      </c>
    </row>
    <row r="105" ht="9.75" customHeight="1">
      <c r="A105" s="3"/>
    </row>
    <row r="106" ht="15">
      <c r="A106" s="9" t="s">
        <v>522</v>
      </c>
    </row>
    <row r="107" ht="7.5" customHeight="1">
      <c r="A107" s="3"/>
    </row>
    <row r="108" ht="14.25" customHeight="1">
      <c r="A108" s="3" t="s">
        <v>490</v>
      </c>
    </row>
    <row r="109" ht="12.75">
      <c r="A109" s="3" t="s">
        <v>491</v>
      </c>
    </row>
    <row r="110" ht="12.75" customHeight="1">
      <c r="A110" s="3" t="s">
        <v>492</v>
      </c>
    </row>
    <row r="111" ht="14.25" customHeight="1">
      <c r="A111" s="3" t="s">
        <v>494</v>
      </c>
    </row>
    <row r="112" ht="9.75" customHeight="1"/>
    <row r="113" ht="15">
      <c r="A113" s="9" t="s">
        <v>521</v>
      </c>
    </row>
    <row r="114" ht="7.5" customHeight="1">
      <c r="A114" s="308"/>
    </row>
    <row r="115" ht="12.75" customHeight="1">
      <c r="A115" s="3" t="s">
        <v>386</v>
      </c>
    </row>
    <row r="116" ht="12.75" customHeight="1">
      <c r="A116" s="3" t="s">
        <v>495</v>
      </c>
    </row>
    <row r="117" ht="12.75">
      <c r="A117" s="3" t="s">
        <v>496</v>
      </c>
    </row>
    <row r="118" ht="15.75" customHeight="1">
      <c r="A118" s="3" t="s">
        <v>387</v>
      </c>
    </row>
    <row r="119" ht="12.75">
      <c r="A119" s="3" t="s">
        <v>388</v>
      </c>
    </row>
    <row r="120" ht="12.75">
      <c r="A120" s="3" t="s">
        <v>389</v>
      </c>
    </row>
    <row r="121" ht="12.75">
      <c r="A121" s="3" t="s">
        <v>390</v>
      </c>
    </row>
    <row r="122" ht="12.75">
      <c r="A122" s="3" t="s">
        <v>391</v>
      </c>
    </row>
    <row r="123" ht="12.75">
      <c r="A123" s="3" t="s">
        <v>392</v>
      </c>
    </row>
    <row r="124" ht="12.75">
      <c r="A124" s="3" t="s">
        <v>393</v>
      </c>
    </row>
    <row r="125" ht="12.75">
      <c r="A125" s="3" t="s">
        <v>394</v>
      </c>
    </row>
    <row r="126" ht="12.75">
      <c r="A126" s="3" t="s">
        <v>395</v>
      </c>
    </row>
    <row r="127" ht="12.75">
      <c r="A127" s="3" t="s">
        <v>418</v>
      </c>
    </row>
    <row r="128" ht="6.75" customHeight="1"/>
    <row r="129" ht="25.5">
      <c r="A129" s="3" t="s">
        <v>497</v>
      </c>
    </row>
    <row r="130" ht="25.5">
      <c r="A130" s="3" t="s">
        <v>419</v>
      </c>
    </row>
    <row r="131" ht="30.75" customHeight="1">
      <c r="A131" s="333" t="s">
        <v>498</v>
      </c>
    </row>
    <row r="132" ht="12.75">
      <c r="A132" s="3" t="s">
        <v>499</v>
      </c>
    </row>
    <row r="133" ht="12.75">
      <c r="A133" s="3" t="s">
        <v>502</v>
      </c>
    </row>
    <row r="134" ht="12.75" customHeight="1">
      <c r="A134" s="3" t="s">
        <v>514</v>
      </c>
    </row>
    <row r="135" ht="12.75" customHeight="1">
      <c r="A135" s="3" t="s">
        <v>515</v>
      </c>
    </row>
    <row r="136" ht="9.75" customHeight="1"/>
    <row r="137" ht="15">
      <c r="A137" s="9" t="s">
        <v>520</v>
      </c>
    </row>
    <row r="138" ht="7.5" customHeight="1"/>
    <row r="139" ht="25.5">
      <c r="A139" s="3" t="s">
        <v>503</v>
      </c>
    </row>
    <row r="140" ht="19.5" customHeight="1">
      <c r="A140" s="3" t="s">
        <v>526</v>
      </c>
    </row>
    <row r="141" ht="12.75">
      <c r="A141" s="3" t="s">
        <v>527</v>
      </c>
    </row>
    <row r="142" ht="12.75">
      <c r="A142" s="3" t="s">
        <v>528</v>
      </c>
    </row>
    <row r="143" ht="12.75">
      <c r="A143" s="3" t="s">
        <v>529</v>
      </c>
    </row>
    <row r="144" ht="12.75">
      <c r="A144" s="3" t="s">
        <v>530</v>
      </c>
    </row>
    <row r="145" ht="12.75">
      <c r="A145" s="3" t="s">
        <v>531</v>
      </c>
    </row>
    <row r="213" ht="9.75" customHeight="1">
      <c r="A213" s="3"/>
    </row>
  </sheetData>
  <sheetProtection/>
  <printOptions/>
  <pageMargins left="0.75" right="0.75" top="1.09" bottom="0.48" header="0.5" footer="0.5"/>
  <pageSetup horizontalDpi="600" verticalDpi="600" orientation="portrait" paperSize="9" scale="89" r:id="rId1"/>
  <rowBreaks count="3" manualBreakCount="3">
    <brk id="43" max="255" man="1"/>
    <brk id="64" max="255" man="1"/>
    <brk id="112" max="255" man="1"/>
  </rowBreaks>
</worksheet>
</file>

<file path=xl/worksheets/sheet4.xml><?xml version="1.0" encoding="utf-8"?>
<worksheet xmlns="http://schemas.openxmlformats.org/spreadsheetml/2006/main" xmlns:r="http://schemas.openxmlformats.org/officeDocument/2006/relationships">
  <dimension ref="A1:R38"/>
  <sheetViews>
    <sheetView showGridLines="0" zoomScalePageLayoutView="0" workbookViewId="0" topLeftCell="A1">
      <selection activeCell="C18" sqref="C18"/>
    </sheetView>
  </sheetViews>
  <sheetFormatPr defaultColWidth="9.140625" defaultRowHeight="12.75"/>
  <cols>
    <col min="1" max="1" width="1.7109375" style="36" customWidth="1"/>
    <col min="2" max="2" width="16.421875" style="36" bestFit="1" customWidth="1"/>
    <col min="3" max="3" width="9.140625" style="36" customWidth="1"/>
    <col min="4" max="4" width="14.421875" style="36" customWidth="1"/>
    <col min="5" max="5" width="2.28125" style="36" customWidth="1"/>
    <col min="6" max="6" width="9.140625" style="36" customWidth="1"/>
    <col min="7" max="7" width="2.28125" style="36" customWidth="1"/>
    <col min="8" max="8" width="12.28125" style="36" customWidth="1"/>
    <col min="9" max="9" width="17.57421875" style="36" customWidth="1"/>
    <col min="10" max="10" width="8.28125" style="36" customWidth="1"/>
    <col min="11" max="16384" width="9.140625" style="36" customWidth="1"/>
  </cols>
  <sheetData>
    <row r="1" spans="1:10" ht="15" customHeight="1">
      <c r="A1" s="35"/>
      <c r="B1" s="373" t="s">
        <v>551</v>
      </c>
      <c r="C1" s="373"/>
      <c r="D1" s="373"/>
      <c r="E1" s="373"/>
      <c r="F1" s="373"/>
      <c r="G1" s="373"/>
      <c r="H1" s="373"/>
      <c r="I1" s="373"/>
      <c r="J1" s="35"/>
    </row>
    <row r="2" spans="1:10" ht="15" customHeight="1">
      <c r="A2" s="35"/>
      <c r="B2" s="373" t="s">
        <v>505</v>
      </c>
      <c r="C2" s="373"/>
      <c r="D2" s="373"/>
      <c r="E2" s="373"/>
      <c r="F2" s="373"/>
      <c r="G2" s="373"/>
      <c r="H2" s="373"/>
      <c r="I2" s="373"/>
      <c r="J2" s="35"/>
    </row>
    <row r="3" spans="1:13" ht="15" customHeight="1">
      <c r="A3" s="35"/>
      <c r="B3" s="373" t="str">
        <f>"GEMEENTE "&amp;C5</f>
        <v>GEMEENTE Utrecht</v>
      </c>
      <c r="C3" s="373"/>
      <c r="D3" s="373"/>
      <c r="E3" s="373"/>
      <c r="F3" s="373"/>
      <c r="G3" s="373"/>
      <c r="H3" s="373"/>
      <c r="I3" s="373"/>
      <c r="J3" s="35"/>
      <c r="L3" s="37"/>
      <c r="M3" s="38"/>
    </row>
    <row r="4" spans="1:13" ht="15" customHeight="1">
      <c r="A4" s="10"/>
      <c r="B4" s="10"/>
      <c r="C4" s="10"/>
      <c r="D4" s="10"/>
      <c r="E4" s="10"/>
      <c r="F4" s="10"/>
      <c r="G4" s="10"/>
      <c r="H4" s="10"/>
      <c r="I4" s="10"/>
      <c r="J4" s="10"/>
      <c r="L4" s="37"/>
      <c r="M4" s="38"/>
    </row>
    <row r="5" spans="1:10" ht="24.75" customHeight="1">
      <c r="A5" s="217"/>
      <c r="B5" s="218" t="s">
        <v>552</v>
      </c>
      <c r="C5" s="358" t="s">
        <v>472</v>
      </c>
      <c r="D5" s="359"/>
      <c r="E5" s="219"/>
      <c r="F5" s="219"/>
      <c r="G5" s="220"/>
      <c r="H5" s="220" t="s">
        <v>314</v>
      </c>
      <c r="I5" s="221" t="str">
        <f>IF(OR(C5="aaaa",C6="xxxx"),"Gegevens invullen!","KRD"&amp;RIGHT(C7,2)&amp;C8&amp;"06"&amp;C6&amp;".XLS")</f>
        <v>KRD120060344.XLS</v>
      </c>
      <c r="J5" s="217"/>
    </row>
    <row r="6" spans="1:10" s="46" customFormat="1" ht="21.75" customHeight="1">
      <c r="A6" s="42"/>
      <c r="B6" s="43" t="s">
        <v>334</v>
      </c>
      <c r="C6" s="360" t="s">
        <v>471</v>
      </c>
      <c r="D6" s="361"/>
      <c r="E6" s="44"/>
      <c r="F6" s="44"/>
      <c r="G6" s="45"/>
      <c r="H6" s="45"/>
      <c r="I6" s="45"/>
      <c r="J6" s="42"/>
    </row>
    <row r="7" spans="1:10" ht="15" customHeight="1">
      <c r="A7" s="47"/>
      <c r="B7" s="48" t="s">
        <v>553</v>
      </c>
      <c r="C7" s="358">
        <v>2012</v>
      </c>
      <c r="D7" s="359"/>
      <c r="E7" s="47"/>
      <c r="F7" s="49"/>
      <c r="G7" s="49"/>
      <c r="H7" s="50"/>
      <c r="I7" s="51"/>
      <c r="J7" s="47"/>
    </row>
    <row r="8" spans="1:10" ht="15" customHeight="1">
      <c r="A8" s="50"/>
      <c r="B8" s="48" t="s">
        <v>554</v>
      </c>
      <c r="C8" s="363">
        <v>0</v>
      </c>
      <c r="D8" s="364"/>
      <c r="E8" s="50"/>
      <c r="F8" s="319" t="s">
        <v>423</v>
      </c>
      <c r="G8" s="49"/>
      <c r="H8" s="49"/>
      <c r="I8" s="49"/>
      <c r="J8" s="50"/>
    </row>
    <row r="9" spans="1:10" s="55" customFormat="1" ht="24.75" customHeight="1">
      <c r="A9" s="50"/>
      <c r="B9" s="52"/>
      <c r="C9" s="374" t="s">
        <v>555</v>
      </c>
      <c r="D9" s="374"/>
      <c r="E9" s="50"/>
      <c r="F9" s="53"/>
      <c r="G9" s="54"/>
      <c r="H9" s="54"/>
      <c r="I9" s="40"/>
      <c r="J9" s="50"/>
    </row>
    <row r="10" spans="1:10" ht="15" customHeight="1">
      <c r="A10" s="56"/>
      <c r="B10" s="56"/>
      <c r="C10" s="56"/>
      <c r="D10" s="56"/>
      <c r="E10" s="56"/>
      <c r="F10" s="56"/>
      <c r="G10" s="56"/>
      <c r="H10" s="56"/>
      <c r="I10" s="56"/>
      <c r="J10" s="56"/>
    </row>
    <row r="11" spans="1:10" s="10" customFormat="1" ht="37.5" customHeight="1">
      <c r="A11" s="57"/>
      <c r="B11" s="332" t="s">
        <v>506</v>
      </c>
      <c r="C11" s="366" t="s">
        <v>438</v>
      </c>
      <c r="D11" s="367"/>
      <c r="E11" s="367"/>
      <c r="F11" s="367"/>
      <c r="G11" s="367"/>
      <c r="H11" s="367"/>
      <c r="I11" s="367"/>
      <c r="J11" s="57"/>
    </row>
    <row r="12" spans="1:10" s="61" customFormat="1" ht="15" customHeight="1">
      <c r="A12" s="39"/>
      <c r="B12" s="60" t="s">
        <v>556</v>
      </c>
      <c r="C12" s="368" t="s">
        <v>360</v>
      </c>
      <c r="D12" s="368"/>
      <c r="E12" s="368"/>
      <c r="F12" s="368"/>
      <c r="G12" s="368"/>
      <c r="H12" s="368"/>
      <c r="I12" s="368"/>
      <c r="J12" s="39"/>
    </row>
    <row r="13" spans="1:10" s="10" customFormat="1" ht="15" customHeight="1">
      <c r="A13" s="39"/>
      <c r="B13" s="60" t="s">
        <v>557</v>
      </c>
      <c r="C13" s="365" t="s">
        <v>361</v>
      </c>
      <c r="D13" s="365"/>
      <c r="E13" s="365"/>
      <c r="F13" s="365"/>
      <c r="G13" s="365"/>
      <c r="H13" s="365"/>
      <c r="I13" s="365"/>
      <c r="J13" s="39"/>
    </row>
    <row r="14" spans="1:10" s="10" customFormat="1" ht="15" customHeight="1">
      <c r="A14" s="39"/>
      <c r="B14" s="60" t="s">
        <v>558</v>
      </c>
      <c r="C14" s="365" t="s">
        <v>362</v>
      </c>
      <c r="D14" s="365"/>
      <c r="E14" s="365"/>
      <c r="F14" s="365"/>
      <c r="G14" s="365"/>
      <c r="H14" s="365"/>
      <c r="I14" s="365"/>
      <c r="J14" s="39"/>
    </row>
    <row r="15" spans="1:10" s="10" customFormat="1" ht="15" customHeight="1">
      <c r="A15" s="39"/>
      <c r="B15" s="60" t="s">
        <v>559</v>
      </c>
      <c r="C15" s="365" t="s">
        <v>363</v>
      </c>
      <c r="D15" s="365"/>
      <c r="E15" s="365"/>
      <c r="F15" s="365"/>
      <c r="G15" s="365"/>
      <c r="H15" s="365"/>
      <c r="I15" s="365"/>
      <c r="J15" s="39"/>
    </row>
    <row r="16" spans="1:10" s="10" customFormat="1" ht="15" customHeight="1">
      <c r="A16" s="39"/>
      <c r="B16" s="60" t="s">
        <v>560</v>
      </c>
      <c r="C16" s="372" t="s">
        <v>364</v>
      </c>
      <c r="D16" s="365"/>
      <c r="E16" s="365"/>
      <c r="F16" s="365"/>
      <c r="G16" s="365"/>
      <c r="H16" s="365"/>
      <c r="I16" s="365"/>
      <c r="J16" s="39"/>
    </row>
    <row r="17" spans="1:10" s="10" customFormat="1" ht="15" customHeight="1">
      <c r="A17" s="39"/>
      <c r="B17" s="60" t="s">
        <v>561</v>
      </c>
      <c r="C17" s="371">
        <v>40855</v>
      </c>
      <c r="D17" s="371"/>
      <c r="E17" s="371"/>
      <c r="F17" s="371"/>
      <c r="G17" s="371"/>
      <c r="H17" s="371"/>
      <c r="I17" s="371"/>
      <c r="J17" s="39"/>
    </row>
    <row r="18" spans="1:10" s="10" customFormat="1" ht="9" customHeight="1">
      <c r="A18" s="39"/>
      <c r="B18" s="39"/>
      <c r="C18" s="39"/>
      <c r="D18" s="39"/>
      <c r="E18" s="39"/>
      <c r="F18" s="39"/>
      <c r="G18" s="39"/>
      <c r="H18" s="39"/>
      <c r="I18" s="39"/>
      <c r="J18" s="39"/>
    </row>
    <row r="19" ht="15" customHeight="1"/>
    <row r="20" spans="1:10" ht="15" customHeight="1">
      <c r="A20" s="62"/>
      <c r="B20" s="62" t="s">
        <v>562</v>
      </c>
      <c r="C20" s="62"/>
      <c r="D20" s="62"/>
      <c r="E20" s="62"/>
      <c r="F20" s="62"/>
      <c r="G20" s="62"/>
      <c r="H20" s="62"/>
      <c r="I20" s="62"/>
      <c r="J20" s="62"/>
    </row>
    <row r="21" spans="1:10" ht="9" customHeight="1">
      <c r="A21" s="63"/>
      <c r="B21" s="63"/>
      <c r="C21" s="63"/>
      <c r="D21" s="63"/>
      <c r="E21" s="63"/>
      <c r="F21" s="63"/>
      <c r="G21" s="63"/>
      <c r="H21" s="63"/>
      <c r="I21" s="63"/>
      <c r="J21" s="63"/>
    </row>
    <row r="22" spans="1:18" ht="15" customHeight="1">
      <c r="A22" s="63"/>
      <c r="B22" s="369" t="s">
        <v>322</v>
      </c>
      <c r="C22" s="369"/>
      <c r="D22" s="369"/>
      <c r="E22" s="369"/>
      <c r="F22" s="369"/>
      <c r="G22" s="369"/>
      <c r="H22" s="369"/>
      <c r="I22" s="369"/>
      <c r="J22" s="63"/>
      <c r="K22" s="326"/>
      <c r="L22" s="326"/>
      <c r="M22" s="326"/>
      <c r="N22" s="326"/>
      <c r="O22" s="326"/>
      <c r="P22" s="326"/>
      <c r="Q22" s="326"/>
      <c r="R22" s="326"/>
    </row>
    <row r="23" spans="1:18" ht="15" customHeight="1">
      <c r="A23" s="63"/>
      <c r="B23" s="362" t="s">
        <v>323</v>
      </c>
      <c r="C23" s="362"/>
      <c r="D23" s="362"/>
      <c r="E23" s="362"/>
      <c r="F23" s="362"/>
      <c r="G23" s="362"/>
      <c r="H23" s="362"/>
      <c r="I23" s="362"/>
      <c r="J23" s="63"/>
      <c r="K23" s="326"/>
      <c r="L23" s="326"/>
      <c r="M23" s="326"/>
      <c r="N23" s="326"/>
      <c r="O23" s="326"/>
      <c r="P23" s="326"/>
      <c r="Q23" s="326"/>
      <c r="R23" s="326"/>
    </row>
    <row r="24" spans="1:18" ht="24" customHeight="1">
      <c r="A24" s="63"/>
      <c r="B24" s="370" t="s">
        <v>324</v>
      </c>
      <c r="C24" s="370"/>
      <c r="D24" s="370"/>
      <c r="E24" s="370"/>
      <c r="F24" s="370"/>
      <c r="G24" s="370"/>
      <c r="H24" s="370"/>
      <c r="I24" s="370"/>
      <c r="J24" s="63"/>
      <c r="K24" s="326"/>
      <c r="L24" s="326"/>
      <c r="M24" s="326"/>
      <c r="N24" s="326"/>
      <c r="O24" s="326"/>
      <c r="P24" s="326"/>
      <c r="Q24" s="326"/>
      <c r="R24" s="326"/>
    </row>
    <row r="25" spans="1:18" ht="25.5" customHeight="1">
      <c r="A25" s="63"/>
      <c r="B25" s="370" t="s">
        <v>321</v>
      </c>
      <c r="C25" s="370"/>
      <c r="D25" s="370"/>
      <c r="E25" s="370"/>
      <c r="F25" s="370"/>
      <c r="G25" s="370"/>
      <c r="H25" s="370"/>
      <c r="I25" s="370"/>
      <c r="J25" s="63"/>
      <c r="K25" s="326"/>
      <c r="L25" s="326"/>
      <c r="M25" s="326"/>
      <c r="N25" s="326"/>
      <c r="O25" s="326"/>
      <c r="P25" s="326"/>
      <c r="Q25" s="326"/>
      <c r="R25" s="326"/>
    </row>
    <row r="26" spans="1:18" ht="15" customHeight="1">
      <c r="A26" s="63"/>
      <c r="B26" s="362"/>
      <c r="C26" s="362"/>
      <c r="D26" s="362"/>
      <c r="E26" s="362"/>
      <c r="F26" s="362"/>
      <c r="G26" s="362"/>
      <c r="H26" s="362"/>
      <c r="I26" s="362"/>
      <c r="J26" s="63"/>
      <c r="K26" s="326"/>
      <c r="L26" s="326"/>
      <c r="M26" s="326"/>
      <c r="N26" s="326"/>
      <c r="O26" s="326"/>
      <c r="P26" s="326"/>
      <c r="Q26" s="326"/>
      <c r="R26" s="326"/>
    </row>
    <row r="27" spans="1:18" ht="15" customHeight="1">
      <c r="A27" s="63"/>
      <c r="B27" s="362"/>
      <c r="C27" s="362"/>
      <c r="D27" s="362"/>
      <c r="E27" s="362"/>
      <c r="F27" s="362"/>
      <c r="G27" s="362"/>
      <c r="H27" s="362"/>
      <c r="I27" s="362"/>
      <c r="J27" s="63"/>
      <c r="K27" s="326"/>
      <c r="L27" s="326"/>
      <c r="M27" s="326"/>
      <c r="N27" s="326"/>
      <c r="O27" s="326"/>
      <c r="P27" s="326"/>
      <c r="Q27" s="326"/>
      <c r="R27" s="326"/>
    </row>
    <row r="28" spans="1:18" ht="15" customHeight="1">
      <c r="A28" s="63"/>
      <c r="B28" s="362"/>
      <c r="C28" s="362"/>
      <c r="D28" s="362"/>
      <c r="E28" s="362"/>
      <c r="F28" s="362"/>
      <c r="G28" s="362"/>
      <c r="H28" s="362"/>
      <c r="I28" s="362"/>
      <c r="J28" s="63"/>
      <c r="K28" s="326"/>
      <c r="L28" s="326"/>
      <c r="M28" s="326"/>
      <c r="N28" s="326"/>
      <c r="O28" s="326"/>
      <c r="P28" s="326"/>
      <c r="Q28" s="326"/>
      <c r="R28" s="326"/>
    </row>
    <row r="29" spans="1:18" ht="15" customHeight="1">
      <c r="A29" s="63"/>
      <c r="B29" s="362"/>
      <c r="C29" s="362"/>
      <c r="D29" s="362"/>
      <c r="E29" s="362"/>
      <c r="F29" s="362"/>
      <c r="G29" s="362"/>
      <c r="H29" s="362"/>
      <c r="I29" s="362"/>
      <c r="J29" s="63"/>
      <c r="K29" s="326"/>
      <c r="L29" s="326"/>
      <c r="M29" s="326"/>
      <c r="N29" s="326"/>
      <c r="O29" s="326"/>
      <c r="P29" s="326"/>
      <c r="Q29" s="326"/>
      <c r="R29" s="326"/>
    </row>
    <row r="30" spans="1:18" ht="15" customHeight="1">
      <c r="A30" s="63"/>
      <c r="B30" s="362"/>
      <c r="C30" s="362"/>
      <c r="D30" s="362"/>
      <c r="E30" s="362"/>
      <c r="F30" s="362"/>
      <c r="G30" s="362"/>
      <c r="H30" s="362"/>
      <c r="I30" s="362"/>
      <c r="J30" s="63"/>
      <c r="K30" s="326"/>
      <c r="L30" s="326"/>
      <c r="M30" s="326"/>
      <c r="N30" s="326"/>
      <c r="O30" s="326"/>
      <c r="P30" s="326"/>
      <c r="Q30" s="326"/>
      <c r="R30" s="326"/>
    </row>
    <row r="31" spans="1:18" ht="15" customHeight="1">
      <c r="A31" s="63"/>
      <c r="B31" s="362"/>
      <c r="C31" s="362"/>
      <c r="D31" s="362"/>
      <c r="E31" s="362"/>
      <c r="F31" s="362"/>
      <c r="G31" s="362"/>
      <c r="H31" s="362"/>
      <c r="I31" s="362"/>
      <c r="J31" s="63"/>
      <c r="K31" s="326"/>
      <c r="L31" s="326"/>
      <c r="M31" s="326"/>
      <c r="N31" s="326"/>
      <c r="O31" s="326"/>
      <c r="P31" s="326"/>
      <c r="Q31" s="326"/>
      <c r="R31" s="326"/>
    </row>
    <row r="32" spans="1:18" ht="15" customHeight="1">
      <c r="A32" s="63"/>
      <c r="B32" s="362"/>
      <c r="C32" s="362"/>
      <c r="D32" s="362"/>
      <c r="E32" s="362"/>
      <c r="F32" s="362"/>
      <c r="G32" s="362"/>
      <c r="H32" s="362"/>
      <c r="I32" s="362"/>
      <c r="J32" s="63"/>
      <c r="K32" s="326"/>
      <c r="L32" s="326"/>
      <c r="M32" s="326"/>
      <c r="N32" s="326"/>
      <c r="O32" s="326"/>
      <c r="P32" s="326"/>
      <c r="Q32" s="326"/>
      <c r="R32" s="326"/>
    </row>
    <row r="33" spans="1:18" ht="15" customHeight="1">
      <c r="A33" s="63"/>
      <c r="B33" s="362"/>
      <c r="C33" s="362"/>
      <c r="D33" s="362"/>
      <c r="E33" s="362"/>
      <c r="F33" s="362"/>
      <c r="G33" s="362"/>
      <c r="H33" s="362"/>
      <c r="I33" s="362"/>
      <c r="J33" s="63"/>
      <c r="K33" s="326"/>
      <c r="L33" s="326"/>
      <c r="M33" s="326"/>
      <c r="N33" s="326"/>
      <c r="O33" s="326"/>
      <c r="P33" s="326"/>
      <c r="Q33" s="326"/>
      <c r="R33" s="326"/>
    </row>
    <row r="34" spans="1:18" ht="15" customHeight="1">
      <c r="A34" s="63"/>
      <c r="B34" s="362"/>
      <c r="C34" s="362"/>
      <c r="D34" s="362"/>
      <c r="E34" s="362"/>
      <c r="F34" s="362"/>
      <c r="G34" s="362"/>
      <c r="H34" s="362"/>
      <c r="I34" s="362"/>
      <c r="J34" s="63"/>
      <c r="K34" s="326"/>
      <c r="L34" s="326"/>
      <c r="M34" s="326"/>
      <c r="N34" s="326"/>
      <c r="O34" s="326"/>
      <c r="P34" s="326"/>
      <c r="Q34" s="326"/>
      <c r="R34" s="326"/>
    </row>
    <row r="35" spans="1:18" ht="15" customHeight="1">
      <c r="A35" s="63"/>
      <c r="B35" s="362"/>
      <c r="C35" s="362"/>
      <c r="D35" s="362"/>
      <c r="E35" s="362"/>
      <c r="F35" s="362"/>
      <c r="G35" s="362"/>
      <c r="H35" s="362"/>
      <c r="I35" s="362"/>
      <c r="J35" s="63"/>
      <c r="K35" s="326"/>
      <c r="L35" s="326"/>
      <c r="M35" s="326"/>
      <c r="N35" s="326"/>
      <c r="O35" s="326"/>
      <c r="P35" s="326"/>
      <c r="Q35" s="326"/>
      <c r="R35" s="326"/>
    </row>
    <row r="36" spans="1:18" ht="15" customHeight="1">
      <c r="A36" s="63"/>
      <c r="B36" s="362"/>
      <c r="C36" s="362"/>
      <c r="D36" s="362"/>
      <c r="E36" s="362"/>
      <c r="F36" s="362"/>
      <c r="G36" s="362"/>
      <c r="H36" s="362"/>
      <c r="I36" s="362"/>
      <c r="J36" s="63"/>
      <c r="K36" s="326"/>
      <c r="L36" s="326"/>
      <c r="M36" s="326"/>
      <c r="N36" s="326"/>
      <c r="O36" s="326"/>
      <c r="P36" s="326"/>
      <c r="Q36" s="326"/>
      <c r="R36" s="326"/>
    </row>
    <row r="37" spans="1:18" ht="15" customHeight="1">
      <c r="A37" s="63"/>
      <c r="B37" s="362"/>
      <c r="C37" s="362"/>
      <c r="D37" s="362"/>
      <c r="E37" s="362"/>
      <c r="F37" s="362"/>
      <c r="G37" s="362"/>
      <c r="H37" s="362"/>
      <c r="I37" s="362"/>
      <c r="J37" s="63"/>
      <c r="K37" s="326"/>
      <c r="L37" s="326"/>
      <c r="M37" s="326"/>
      <c r="N37" s="326"/>
      <c r="O37" s="326"/>
      <c r="P37" s="326"/>
      <c r="Q37" s="326"/>
      <c r="R37" s="326"/>
    </row>
    <row r="38" spans="1:18" ht="12" customHeight="1">
      <c r="A38" s="64"/>
      <c r="B38" s="64"/>
      <c r="C38" s="64"/>
      <c r="D38" s="64"/>
      <c r="E38" s="64"/>
      <c r="F38" s="64"/>
      <c r="G38" s="64"/>
      <c r="H38" s="64"/>
      <c r="I38" s="64"/>
      <c r="J38" s="64"/>
      <c r="K38" s="326"/>
      <c r="L38" s="326"/>
      <c r="M38" s="326"/>
      <c r="N38" s="326"/>
      <c r="O38" s="326"/>
      <c r="P38" s="326"/>
      <c r="Q38" s="326"/>
      <c r="R38" s="326"/>
    </row>
  </sheetData>
  <sheetProtection/>
  <mergeCells count="31">
    <mergeCell ref="B1:I1"/>
    <mergeCell ref="B2:I2"/>
    <mergeCell ref="B3:I3"/>
    <mergeCell ref="C9:D9"/>
    <mergeCell ref="B32:I32"/>
    <mergeCell ref="B33:I33"/>
    <mergeCell ref="B28:I28"/>
    <mergeCell ref="B29:I29"/>
    <mergeCell ref="B30:I30"/>
    <mergeCell ref="B31:I31"/>
    <mergeCell ref="B36:I36"/>
    <mergeCell ref="B37:I37"/>
    <mergeCell ref="B34:I34"/>
    <mergeCell ref="B35:I35"/>
    <mergeCell ref="B27:I27"/>
    <mergeCell ref="C13:I13"/>
    <mergeCell ref="C12:I12"/>
    <mergeCell ref="B22:I22"/>
    <mergeCell ref="B23:I23"/>
    <mergeCell ref="B24:I24"/>
    <mergeCell ref="B25:I25"/>
    <mergeCell ref="C17:I17"/>
    <mergeCell ref="C16:I16"/>
    <mergeCell ref="C15:I15"/>
    <mergeCell ref="C5:D5"/>
    <mergeCell ref="C6:D6"/>
    <mergeCell ref="C7:D7"/>
    <mergeCell ref="B26:I26"/>
    <mergeCell ref="C8:D8"/>
    <mergeCell ref="C14:I14"/>
    <mergeCell ref="C11:I11"/>
  </mergeCells>
  <conditionalFormatting sqref="I5">
    <cfRule type="cellIs" priority="1" dxfId="0" operator="equal" stopIfTrue="1">
      <formula>"Gegevens invullen!"</formula>
    </cfRule>
  </conditionalFormatting>
  <hyperlinks>
    <hyperlink ref="C16" r:id="rId1" display="munjid.badi@utrecht.nl"/>
  </hyperlinks>
  <printOptions/>
  <pageMargins left="0.75" right="0.75" top="1" bottom="1" header="0.5" footer="0.5"/>
  <pageSetup horizontalDpi="600" verticalDpi="600" orientation="portrait" paperSize="9" scale="93" r:id="rId2"/>
</worksheet>
</file>

<file path=xl/worksheets/sheet5.xml><?xml version="1.0" encoding="utf-8"?>
<worksheet xmlns="http://schemas.openxmlformats.org/spreadsheetml/2006/main" xmlns:r="http://schemas.openxmlformats.org/officeDocument/2006/relationships">
  <sheetPr>
    <pageSetUpPr fitToPage="1"/>
  </sheetPr>
  <dimension ref="A1:AM215"/>
  <sheetViews>
    <sheetView showGridLines="0" showZeros="0" zoomScale="75" zoomScaleNormal="75" zoomScaleSheetLayoutView="75" zoomScalePageLayoutView="0" workbookViewId="0" topLeftCell="A1">
      <pane xSplit="2" ySplit="2" topLeftCell="AL117" activePane="bottomRight" state="frozen"/>
      <selection pane="topLeft" activeCell="A1" sqref="A1"/>
      <selection pane="topRight" activeCell="C1" sqref="C1"/>
      <selection pane="bottomLeft" activeCell="A3" sqref="A3"/>
      <selection pane="bottomRight" activeCell="AM212" sqref="AM212"/>
    </sheetView>
  </sheetViews>
  <sheetFormatPr defaultColWidth="9.140625" defaultRowHeight="12.75"/>
  <cols>
    <col min="1" max="1" width="17.57421875" style="72" customWidth="1"/>
    <col min="2" max="2" width="92.00390625" style="72" customWidth="1"/>
    <col min="3" max="38" width="7.00390625" style="72" customWidth="1"/>
    <col min="39" max="39" width="10.421875" style="72" bestFit="1" customWidth="1"/>
    <col min="40" max="16384" width="9.140625" style="72" customWidth="1"/>
  </cols>
  <sheetData>
    <row r="1" spans="1:39" ht="18">
      <c r="A1" s="65" t="str">
        <f>"Verdelingsmatrix gemeente "&amp;+'4.Informatie'!C5&amp;" ("&amp;'4.Informatie'!C6&amp;"): "&amp;'4.Informatie'!C7&amp;" periode "&amp;'4.Informatie'!C8&amp;", lasten"</f>
        <v>Verdelingsmatrix gemeente Utrecht (0344): 2012 periode 0, lasten</v>
      </c>
      <c r="B1" s="66"/>
      <c r="C1" s="67" t="s">
        <v>563</v>
      </c>
      <c r="D1" s="68" t="s">
        <v>564</v>
      </c>
      <c r="E1" s="68" t="s">
        <v>565</v>
      </c>
      <c r="F1" s="68" t="s">
        <v>566</v>
      </c>
      <c r="G1" s="68" t="s">
        <v>567</v>
      </c>
      <c r="H1" s="68" t="s">
        <v>568</v>
      </c>
      <c r="I1" s="68" t="s">
        <v>569</v>
      </c>
      <c r="J1" s="68" t="s">
        <v>570</v>
      </c>
      <c r="K1" s="68" t="s">
        <v>571</v>
      </c>
      <c r="L1" s="68" t="s">
        <v>572</v>
      </c>
      <c r="M1" s="68" t="s">
        <v>573</v>
      </c>
      <c r="N1" s="68" t="s">
        <v>574</v>
      </c>
      <c r="O1" s="68" t="s">
        <v>575</v>
      </c>
      <c r="P1" s="68" t="s">
        <v>576</v>
      </c>
      <c r="Q1" s="68" t="s">
        <v>577</v>
      </c>
      <c r="R1" s="68" t="s">
        <v>578</v>
      </c>
      <c r="S1" s="68" t="s">
        <v>579</v>
      </c>
      <c r="T1" s="68" t="s">
        <v>580</v>
      </c>
      <c r="U1" s="68" t="s">
        <v>581</v>
      </c>
      <c r="V1" s="68" t="s">
        <v>582</v>
      </c>
      <c r="W1" s="68" t="s">
        <v>583</v>
      </c>
      <c r="X1" s="68" t="s">
        <v>584</v>
      </c>
      <c r="Y1" s="68" t="s">
        <v>585</v>
      </c>
      <c r="Z1" s="68" t="s">
        <v>586</v>
      </c>
      <c r="AA1" s="68" t="s">
        <v>587</v>
      </c>
      <c r="AB1" s="68" t="s">
        <v>588</v>
      </c>
      <c r="AC1" s="68" t="s">
        <v>589</v>
      </c>
      <c r="AD1" s="68" t="s">
        <v>590</v>
      </c>
      <c r="AE1" s="68" t="s">
        <v>591</v>
      </c>
      <c r="AF1" s="68" t="s">
        <v>592</v>
      </c>
      <c r="AG1" s="68" t="s">
        <v>593</v>
      </c>
      <c r="AH1" s="68" t="s">
        <v>594</v>
      </c>
      <c r="AI1" s="68" t="s">
        <v>595</v>
      </c>
      <c r="AJ1" s="68" t="s">
        <v>596</v>
      </c>
      <c r="AK1" s="68" t="s">
        <v>597</v>
      </c>
      <c r="AL1" s="69" t="s">
        <v>598</v>
      </c>
      <c r="AM1" s="70"/>
    </row>
    <row r="2" spans="1:39" ht="168" customHeight="1" thickBot="1">
      <c r="A2" s="73" t="s">
        <v>599</v>
      </c>
      <c r="B2" s="74" t="s">
        <v>600</v>
      </c>
      <c r="C2" s="75" t="s">
        <v>601</v>
      </c>
      <c r="D2" s="76" t="s">
        <v>602</v>
      </c>
      <c r="E2" s="76" t="s">
        <v>603</v>
      </c>
      <c r="F2" s="76" t="s">
        <v>604</v>
      </c>
      <c r="G2" s="76" t="s">
        <v>605</v>
      </c>
      <c r="H2" s="76" t="s">
        <v>606</v>
      </c>
      <c r="I2" s="76" t="s">
        <v>607</v>
      </c>
      <c r="J2" s="76" t="s">
        <v>608</v>
      </c>
      <c r="K2" s="76" t="s">
        <v>609</v>
      </c>
      <c r="L2" s="76" t="s">
        <v>610</v>
      </c>
      <c r="M2" s="76" t="s">
        <v>611</v>
      </c>
      <c r="N2" s="76" t="s">
        <v>612</v>
      </c>
      <c r="O2" s="76" t="s">
        <v>613</v>
      </c>
      <c r="P2" s="76" t="s">
        <v>614</v>
      </c>
      <c r="Q2" s="76" t="s">
        <v>615</v>
      </c>
      <c r="R2" s="76" t="s">
        <v>616</v>
      </c>
      <c r="S2" s="76" t="s">
        <v>617</v>
      </c>
      <c r="T2" s="76" t="s">
        <v>618</v>
      </c>
      <c r="U2" s="76" t="s">
        <v>619</v>
      </c>
      <c r="V2" s="76" t="s">
        <v>0</v>
      </c>
      <c r="W2" s="76" t="s">
        <v>1</v>
      </c>
      <c r="X2" s="76" t="s">
        <v>2</v>
      </c>
      <c r="Y2" s="76" t="s">
        <v>3</v>
      </c>
      <c r="Z2" s="76" t="s">
        <v>4</v>
      </c>
      <c r="AA2" s="76" t="s">
        <v>5</v>
      </c>
      <c r="AB2" s="77" t="s">
        <v>6</v>
      </c>
      <c r="AC2" s="76" t="s">
        <v>7</v>
      </c>
      <c r="AD2" s="76" t="s">
        <v>8</v>
      </c>
      <c r="AE2" s="76" t="s">
        <v>9</v>
      </c>
      <c r="AF2" s="76" t="s">
        <v>10</v>
      </c>
      <c r="AG2" s="76" t="s">
        <v>11</v>
      </c>
      <c r="AH2" s="76" t="s">
        <v>12</v>
      </c>
      <c r="AI2" s="76" t="s">
        <v>13</v>
      </c>
      <c r="AJ2" s="76" t="s">
        <v>14</v>
      </c>
      <c r="AK2" s="76" t="s">
        <v>15</v>
      </c>
      <c r="AL2" s="78" t="s">
        <v>16</v>
      </c>
      <c r="AM2" s="79" t="s">
        <v>17</v>
      </c>
    </row>
    <row r="3" spans="1:39" ht="8.25" customHeight="1">
      <c r="A3" s="81"/>
      <c r="B3" s="82"/>
      <c r="C3" s="222"/>
      <c r="D3" s="222"/>
      <c r="E3" s="222"/>
      <c r="F3" s="129"/>
      <c r="G3" s="129"/>
      <c r="H3" s="129"/>
      <c r="I3" s="222"/>
      <c r="J3" s="222"/>
      <c r="K3" s="222"/>
      <c r="L3" s="222"/>
      <c r="M3" s="222"/>
      <c r="N3" s="222"/>
      <c r="O3" s="222"/>
      <c r="P3" s="222"/>
      <c r="Q3" s="222"/>
      <c r="R3" s="222"/>
      <c r="S3" s="129"/>
      <c r="T3" s="129"/>
      <c r="U3" s="129"/>
      <c r="V3" s="222"/>
      <c r="W3" s="222"/>
      <c r="X3" s="222"/>
      <c r="Y3" s="222"/>
      <c r="Z3" s="129"/>
      <c r="AA3" s="129"/>
      <c r="AB3" s="129"/>
      <c r="AC3" s="129"/>
      <c r="AD3" s="129"/>
      <c r="AE3" s="129"/>
      <c r="AF3" s="222"/>
      <c r="AG3" s="129"/>
      <c r="AH3" s="222"/>
      <c r="AI3" s="222"/>
      <c r="AJ3" s="222"/>
      <c r="AK3" s="222"/>
      <c r="AL3" s="223"/>
      <c r="AM3" s="224"/>
    </row>
    <row r="4" spans="1:39" ht="15">
      <c r="A4" s="84" t="s">
        <v>18</v>
      </c>
      <c r="B4" s="85" t="s">
        <v>19</v>
      </c>
      <c r="C4" s="132"/>
      <c r="D4" s="137"/>
      <c r="E4" s="137"/>
      <c r="F4" s="132"/>
      <c r="G4" s="132"/>
      <c r="H4" s="132"/>
      <c r="I4" s="137"/>
      <c r="J4" s="137"/>
      <c r="K4" s="137"/>
      <c r="L4" s="137"/>
      <c r="M4" s="137"/>
      <c r="N4" s="137"/>
      <c r="O4" s="137"/>
      <c r="P4" s="137"/>
      <c r="Q4" s="137"/>
      <c r="R4" s="137"/>
      <c r="S4" s="132"/>
      <c r="T4" s="132"/>
      <c r="U4" s="132"/>
      <c r="V4" s="137"/>
      <c r="W4" s="137"/>
      <c r="X4" s="137"/>
      <c r="Y4" s="137"/>
      <c r="Z4" s="132"/>
      <c r="AA4" s="132"/>
      <c r="AB4" s="132"/>
      <c r="AC4" s="132"/>
      <c r="AD4" s="132"/>
      <c r="AE4" s="132"/>
      <c r="AF4" s="137"/>
      <c r="AG4" s="132"/>
      <c r="AH4" s="137"/>
      <c r="AI4" s="137"/>
      <c r="AJ4" s="137"/>
      <c r="AK4" s="137"/>
      <c r="AL4" s="132"/>
      <c r="AM4" s="194"/>
    </row>
    <row r="5" spans="1:39" ht="14.25" customHeight="1">
      <c r="A5" s="86" t="s">
        <v>20</v>
      </c>
      <c r="B5" s="87" t="s">
        <v>21</v>
      </c>
      <c r="C5" s="131"/>
      <c r="D5" s="131"/>
      <c r="E5" s="225"/>
      <c r="F5" s="131"/>
      <c r="G5" s="131"/>
      <c r="H5" s="131"/>
      <c r="I5" s="130"/>
      <c r="J5" s="131"/>
      <c r="K5" s="131"/>
      <c r="L5" s="131"/>
      <c r="M5" s="131"/>
      <c r="N5" s="131"/>
      <c r="O5" s="131"/>
      <c r="P5" s="131"/>
      <c r="Q5" s="131"/>
      <c r="R5" s="131"/>
      <c r="S5" s="131"/>
      <c r="T5" s="138"/>
      <c r="U5" s="139"/>
      <c r="V5" s="131"/>
      <c r="W5" s="131"/>
      <c r="X5" s="131"/>
      <c r="Y5" s="131"/>
      <c r="Z5" s="138"/>
      <c r="AA5" s="132"/>
      <c r="AB5" s="132"/>
      <c r="AC5" s="132"/>
      <c r="AD5" s="132"/>
      <c r="AE5" s="139"/>
      <c r="AF5" s="131"/>
      <c r="AG5" s="226"/>
      <c r="AH5" s="131"/>
      <c r="AI5" s="131"/>
      <c r="AJ5" s="131"/>
      <c r="AK5" s="225"/>
      <c r="AL5" s="271"/>
      <c r="AM5" s="348">
        <v>3261</v>
      </c>
    </row>
    <row r="6" spans="1:39" ht="14.25">
      <c r="A6" s="86" t="s">
        <v>22</v>
      </c>
      <c r="B6" s="87" t="s">
        <v>335</v>
      </c>
      <c r="C6" s="131"/>
      <c r="D6" s="131"/>
      <c r="E6" s="225"/>
      <c r="F6" s="131"/>
      <c r="G6" s="131"/>
      <c r="H6" s="131"/>
      <c r="I6" s="130"/>
      <c r="J6" s="131"/>
      <c r="K6" s="131"/>
      <c r="L6" s="131"/>
      <c r="M6" s="131"/>
      <c r="N6" s="131"/>
      <c r="O6" s="131"/>
      <c r="P6" s="131"/>
      <c r="Q6" s="131"/>
      <c r="R6" s="131"/>
      <c r="S6" s="245"/>
      <c r="T6" s="132"/>
      <c r="U6" s="139"/>
      <c r="V6" s="131"/>
      <c r="W6" s="131"/>
      <c r="X6" s="131"/>
      <c r="Y6" s="131"/>
      <c r="Z6" s="138"/>
      <c r="AA6" s="132"/>
      <c r="AB6" s="132"/>
      <c r="AC6" s="132"/>
      <c r="AD6" s="132"/>
      <c r="AE6" s="139"/>
      <c r="AF6" s="131"/>
      <c r="AG6" s="226"/>
      <c r="AH6" s="131"/>
      <c r="AI6" s="131"/>
      <c r="AJ6" s="131"/>
      <c r="AK6" s="225"/>
      <c r="AL6" s="271"/>
      <c r="AM6" s="348">
        <v>23202</v>
      </c>
    </row>
    <row r="7" spans="1:39" ht="14.25">
      <c r="A7" s="86" t="s">
        <v>23</v>
      </c>
      <c r="B7" s="87" t="s">
        <v>24</v>
      </c>
      <c r="C7" s="131"/>
      <c r="D7" s="131"/>
      <c r="E7" s="225"/>
      <c r="F7" s="131"/>
      <c r="G7" s="131"/>
      <c r="H7" s="131"/>
      <c r="I7" s="131"/>
      <c r="J7" s="131"/>
      <c r="K7" s="131"/>
      <c r="L7" s="131"/>
      <c r="M7" s="131"/>
      <c r="N7" s="131"/>
      <c r="O7" s="131"/>
      <c r="P7" s="131"/>
      <c r="Q7" s="131"/>
      <c r="R7" s="131"/>
      <c r="S7" s="138"/>
      <c r="T7" s="132"/>
      <c r="U7" s="139"/>
      <c r="V7" s="131"/>
      <c r="W7" s="131"/>
      <c r="X7" s="131"/>
      <c r="Y7" s="131"/>
      <c r="Z7" s="138"/>
      <c r="AA7" s="132"/>
      <c r="AB7" s="132"/>
      <c r="AC7" s="132"/>
      <c r="AD7" s="132"/>
      <c r="AE7" s="139"/>
      <c r="AF7" s="131"/>
      <c r="AG7" s="226"/>
      <c r="AH7" s="131"/>
      <c r="AI7" s="131"/>
      <c r="AJ7" s="131"/>
      <c r="AK7" s="225"/>
      <c r="AL7" s="271"/>
      <c r="AM7" s="348">
        <v>10295</v>
      </c>
    </row>
    <row r="8" spans="1:39" ht="14.25" customHeight="1">
      <c r="A8" s="86" t="s">
        <v>25</v>
      </c>
      <c r="B8" s="87" t="s">
        <v>26</v>
      </c>
      <c r="C8" s="131"/>
      <c r="D8" s="137"/>
      <c r="E8" s="137"/>
      <c r="F8" s="229"/>
      <c r="G8" s="229"/>
      <c r="H8" s="229"/>
      <c r="I8" s="229"/>
      <c r="J8" s="229"/>
      <c r="K8" s="229"/>
      <c r="L8" s="229"/>
      <c r="M8" s="229"/>
      <c r="N8" s="229"/>
      <c r="O8" s="229"/>
      <c r="P8" s="229"/>
      <c r="Q8" s="131"/>
      <c r="R8" s="229"/>
      <c r="S8" s="137"/>
      <c r="T8" s="132"/>
      <c r="U8" s="132"/>
      <c r="V8" s="132"/>
      <c r="W8" s="132"/>
      <c r="X8" s="229"/>
      <c r="Y8" s="229"/>
      <c r="Z8" s="132"/>
      <c r="AA8" s="132"/>
      <c r="AB8" s="132"/>
      <c r="AC8" s="132"/>
      <c r="AD8" s="132"/>
      <c r="AE8" s="132"/>
      <c r="AF8" s="229"/>
      <c r="AG8" s="132"/>
      <c r="AH8" s="229"/>
      <c r="AI8" s="229"/>
      <c r="AJ8" s="229"/>
      <c r="AK8" s="229"/>
      <c r="AL8" s="282"/>
      <c r="AM8" s="205">
        <v>2421</v>
      </c>
    </row>
    <row r="9" spans="1:39" ht="14.25" customHeight="1">
      <c r="A9" s="86" t="s">
        <v>456</v>
      </c>
      <c r="B9" s="87" t="s">
        <v>27</v>
      </c>
      <c r="C9" s="131"/>
      <c r="D9" s="141"/>
      <c r="E9" s="246"/>
      <c r="F9" s="131"/>
      <c r="G9" s="141"/>
      <c r="H9" s="141"/>
      <c r="I9" s="140"/>
      <c r="J9" s="141"/>
      <c r="K9" s="141"/>
      <c r="L9" s="141"/>
      <c r="M9" s="141"/>
      <c r="N9" s="141"/>
      <c r="O9" s="141"/>
      <c r="P9" s="141"/>
      <c r="Q9" s="141"/>
      <c r="R9" s="141"/>
      <c r="S9" s="141"/>
      <c r="T9" s="132"/>
      <c r="U9" s="139"/>
      <c r="V9" s="131"/>
      <c r="W9" s="131"/>
      <c r="X9" s="141"/>
      <c r="Y9" s="141"/>
      <c r="Z9" s="138"/>
      <c r="AA9" s="132"/>
      <c r="AB9" s="132"/>
      <c r="AC9" s="132"/>
      <c r="AD9" s="132"/>
      <c r="AE9" s="139"/>
      <c r="AF9" s="141"/>
      <c r="AG9" s="226"/>
      <c r="AH9" s="141"/>
      <c r="AI9" s="141"/>
      <c r="AJ9" s="141"/>
      <c r="AK9" s="246"/>
      <c r="AL9" s="271"/>
      <c r="AM9" s="348">
        <v>2833</v>
      </c>
    </row>
    <row r="10" spans="1:39" ht="14.25" customHeight="1">
      <c r="A10" s="86" t="s">
        <v>457</v>
      </c>
      <c r="B10" s="87" t="s">
        <v>284</v>
      </c>
      <c r="C10" s="131"/>
      <c r="D10" s="227"/>
      <c r="E10" s="228"/>
      <c r="F10" s="227"/>
      <c r="G10" s="227"/>
      <c r="H10" s="227"/>
      <c r="I10" s="134"/>
      <c r="J10" s="227"/>
      <c r="K10" s="227"/>
      <c r="L10" s="227"/>
      <c r="M10" s="227"/>
      <c r="N10" s="227"/>
      <c r="O10" s="227"/>
      <c r="P10" s="227"/>
      <c r="Q10" s="227"/>
      <c r="R10" s="227"/>
      <c r="S10" s="244"/>
      <c r="T10" s="132"/>
      <c r="U10" s="139"/>
      <c r="V10" s="227"/>
      <c r="W10" s="227"/>
      <c r="X10" s="227"/>
      <c r="Y10" s="227"/>
      <c r="Z10" s="138"/>
      <c r="AA10" s="132"/>
      <c r="AB10" s="132"/>
      <c r="AC10" s="132"/>
      <c r="AD10" s="132"/>
      <c r="AE10" s="139"/>
      <c r="AF10" s="227"/>
      <c r="AG10" s="226"/>
      <c r="AH10" s="227"/>
      <c r="AI10" s="227"/>
      <c r="AJ10" s="227"/>
      <c r="AK10" s="228"/>
      <c r="AL10" s="271"/>
      <c r="AM10" s="349">
        <v>5364</v>
      </c>
    </row>
    <row r="11" spans="1:39" ht="14.25" customHeight="1">
      <c r="A11" s="381" t="s">
        <v>28</v>
      </c>
      <c r="B11" s="382"/>
      <c r="C11" s="131">
        <f aca="true" t="shared" si="0" ref="C11:AL11">SUM(C5:C10)</f>
        <v>0</v>
      </c>
      <c r="D11" s="89">
        <f t="shared" si="0"/>
        <v>0</v>
      </c>
      <c r="E11" s="90">
        <f t="shared" si="0"/>
        <v>0</v>
      </c>
      <c r="F11" s="89">
        <f t="shared" si="0"/>
        <v>0</v>
      </c>
      <c r="G11" s="89">
        <f t="shared" si="0"/>
        <v>0</v>
      </c>
      <c r="H11" s="89">
        <f t="shared" si="0"/>
        <v>0</v>
      </c>
      <c r="I11" s="88">
        <f t="shared" si="0"/>
        <v>0</v>
      </c>
      <c r="J11" s="89">
        <f t="shared" si="0"/>
        <v>0</v>
      </c>
      <c r="K11" s="89">
        <f t="shared" si="0"/>
        <v>0</v>
      </c>
      <c r="L11" s="89">
        <f t="shared" si="0"/>
        <v>0</v>
      </c>
      <c r="M11" s="89">
        <f t="shared" si="0"/>
        <v>0</v>
      </c>
      <c r="N11" s="89">
        <f t="shared" si="0"/>
        <v>0</v>
      </c>
      <c r="O11" s="89">
        <f t="shared" si="0"/>
        <v>0</v>
      </c>
      <c r="P11" s="89">
        <f t="shared" si="0"/>
        <v>0</v>
      </c>
      <c r="Q11" s="89">
        <f t="shared" si="0"/>
        <v>0</v>
      </c>
      <c r="R11" s="89">
        <f t="shared" si="0"/>
        <v>0</v>
      </c>
      <c r="S11" s="89">
        <f t="shared" si="0"/>
        <v>0</v>
      </c>
      <c r="T11" s="91">
        <f t="shared" si="0"/>
        <v>0</v>
      </c>
      <c r="U11" s="92">
        <f t="shared" si="0"/>
        <v>0</v>
      </c>
      <c r="V11" s="89">
        <f t="shared" si="0"/>
        <v>0</v>
      </c>
      <c r="W11" s="89">
        <f t="shared" si="0"/>
        <v>0</v>
      </c>
      <c r="X11" s="89">
        <f t="shared" si="0"/>
        <v>0</v>
      </c>
      <c r="Y11" s="89">
        <f t="shared" si="0"/>
        <v>0</v>
      </c>
      <c r="Z11" s="91">
        <f t="shared" si="0"/>
        <v>0</v>
      </c>
      <c r="AA11" s="92">
        <f t="shared" si="0"/>
        <v>0</v>
      </c>
      <c r="AB11" s="92">
        <f t="shared" si="0"/>
        <v>0</v>
      </c>
      <c r="AC11" s="92">
        <f t="shared" si="0"/>
        <v>0</v>
      </c>
      <c r="AD11" s="92">
        <f t="shared" si="0"/>
        <v>0</v>
      </c>
      <c r="AE11" s="93">
        <f t="shared" si="0"/>
        <v>0</v>
      </c>
      <c r="AF11" s="89">
        <f t="shared" si="0"/>
        <v>0</v>
      </c>
      <c r="AG11" s="95">
        <f t="shared" si="0"/>
        <v>0</v>
      </c>
      <c r="AH11" s="89">
        <f t="shared" si="0"/>
        <v>0</v>
      </c>
      <c r="AI11" s="89">
        <f t="shared" si="0"/>
        <v>0</v>
      </c>
      <c r="AJ11" s="89">
        <f t="shared" si="0"/>
        <v>0</v>
      </c>
      <c r="AK11" s="90">
        <f t="shared" si="0"/>
        <v>0</v>
      </c>
      <c r="AL11" s="272">
        <f t="shared" si="0"/>
        <v>0</v>
      </c>
      <c r="AM11" s="348">
        <f>SUM(AM5:AM10)</f>
        <v>47376</v>
      </c>
    </row>
    <row r="12" spans="1:39" ht="8.25" customHeight="1">
      <c r="A12" s="97"/>
      <c r="B12" s="98"/>
      <c r="C12" s="137"/>
      <c r="D12" s="229"/>
      <c r="E12" s="229"/>
      <c r="F12" s="229"/>
      <c r="G12" s="229"/>
      <c r="H12" s="229"/>
      <c r="I12" s="229"/>
      <c r="J12" s="229"/>
      <c r="K12" s="229"/>
      <c r="L12" s="229"/>
      <c r="M12" s="229"/>
      <c r="N12" s="229"/>
      <c r="O12" s="229"/>
      <c r="P12" s="229"/>
      <c r="Q12" s="229"/>
      <c r="R12" s="229"/>
      <c r="S12" s="229"/>
      <c r="T12" s="137"/>
      <c r="U12" s="137"/>
      <c r="V12" s="229"/>
      <c r="W12" s="229"/>
      <c r="X12" s="229"/>
      <c r="Y12" s="229"/>
      <c r="Z12" s="137"/>
      <c r="AA12" s="137"/>
      <c r="AB12" s="137"/>
      <c r="AC12" s="137"/>
      <c r="AD12" s="137"/>
      <c r="AE12" s="137"/>
      <c r="AF12" s="229"/>
      <c r="AG12" s="137"/>
      <c r="AH12" s="229"/>
      <c r="AI12" s="229"/>
      <c r="AJ12" s="229"/>
      <c r="AK12" s="229"/>
      <c r="AL12" s="232"/>
      <c r="AM12" s="231"/>
    </row>
    <row r="13" spans="1:39" ht="15">
      <c r="A13" s="84" t="s">
        <v>29</v>
      </c>
      <c r="B13" s="85" t="s">
        <v>30</v>
      </c>
      <c r="C13" s="132"/>
      <c r="D13" s="137"/>
      <c r="E13" s="137"/>
      <c r="F13" s="137"/>
      <c r="G13" s="137"/>
      <c r="H13" s="137"/>
      <c r="I13" s="137"/>
      <c r="J13" s="137"/>
      <c r="K13" s="137"/>
      <c r="L13" s="137"/>
      <c r="M13" s="137"/>
      <c r="N13" s="137"/>
      <c r="O13" s="137"/>
      <c r="P13" s="137"/>
      <c r="Q13" s="137"/>
      <c r="R13" s="137"/>
      <c r="S13" s="137"/>
      <c r="T13" s="132"/>
      <c r="U13" s="132"/>
      <c r="V13" s="137"/>
      <c r="W13" s="137"/>
      <c r="X13" s="137"/>
      <c r="Y13" s="137"/>
      <c r="Z13" s="132"/>
      <c r="AA13" s="132"/>
      <c r="AB13" s="132"/>
      <c r="AC13" s="132"/>
      <c r="AD13" s="132"/>
      <c r="AE13" s="132"/>
      <c r="AF13" s="137"/>
      <c r="AG13" s="132"/>
      <c r="AH13" s="137"/>
      <c r="AI13" s="137"/>
      <c r="AJ13" s="137"/>
      <c r="AK13" s="137"/>
      <c r="AL13" s="237"/>
      <c r="AM13" s="194"/>
    </row>
    <row r="14" spans="1:39" ht="14.25" customHeight="1">
      <c r="A14" s="99">
        <v>120</v>
      </c>
      <c r="B14" s="87" t="s">
        <v>31</v>
      </c>
      <c r="C14" s="131"/>
      <c r="D14" s="131"/>
      <c r="E14" s="225"/>
      <c r="F14" s="131"/>
      <c r="G14" s="131"/>
      <c r="H14" s="131"/>
      <c r="I14" s="130"/>
      <c r="J14" s="131"/>
      <c r="K14" s="131"/>
      <c r="L14" s="131"/>
      <c r="M14" s="131"/>
      <c r="N14" s="131"/>
      <c r="O14" s="131"/>
      <c r="P14" s="131"/>
      <c r="Q14" s="131"/>
      <c r="R14" s="131"/>
      <c r="S14" s="131"/>
      <c r="T14" s="132"/>
      <c r="U14" s="139"/>
      <c r="V14" s="131"/>
      <c r="W14" s="131"/>
      <c r="X14" s="131"/>
      <c r="Y14" s="131"/>
      <c r="Z14" s="138"/>
      <c r="AA14" s="132"/>
      <c r="AB14" s="132"/>
      <c r="AC14" s="132"/>
      <c r="AD14" s="132"/>
      <c r="AE14" s="139"/>
      <c r="AF14" s="131"/>
      <c r="AG14" s="226"/>
      <c r="AH14" s="131"/>
      <c r="AI14" s="131"/>
      <c r="AJ14" s="131"/>
      <c r="AK14" s="131"/>
      <c r="AL14" s="271"/>
      <c r="AM14" s="348">
        <v>27028</v>
      </c>
    </row>
    <row r="15" spans="1:39" ht="14.25" customHeight="1">
      <c r="A15" s="99">
        <v>140</v>
      </c>
      <c r="B15" s="87" t="s">
        <v>32</v>
      </c>
      <c r="C15" s="131"/>
      <c r="D15" s="131"/>
      <c r="E15" s="225"/>
      <c r="F15" s="131"/>
      <c r="G15" s="131"/>
      <c r="H15" s="131"/>
      <c r="I15" s="130"/>
      <c r="J15" s="131"/>
      <c r="K15" s="131"/>
      <c r="L15" s="131"/>
      <c r="M15" s="131"/>
      <c r="N15" s="131"/>
      <c r="O15" s="131"/>
      <c r="P15" s="131"/>
      <c r="Q15" s="131"/>
      <c r="R15" s="131"/>
      <c r="S15" s="131"/>
      <c r="T15" s="132"/>
      <c r="U15" s="139"/>
      <c r="V15" s="131"/>
      <c r="W15" s="131"/>
      <c r="X15" s="131"/>
      <c r="Y15" s="131"/>
      <c r="Z15" s="138"/>
      <c r="AA15" s="132"/>
      <c r="AB15" s="132"/>
      <c r="AC15" s="132"/>
      <c r="AD15" s="132"/>
      <c r="AE15" s="139"/>
      <c r="AF15" s="131"/>
      <c r="AG15" s="226"/>
      <c r="AH15" s="131"/>
      <c r="AI15" s="131"/>
      <c r="AJ15" s="131"/>
      <c r="AK15" s="131"/>
      <c r="AL15" s="271"/>
      <c r="AM15" s="348">
        <v>18488</v>
      </c>
    </row>
    <row r="16" spans="1:39" ht="14.25" customHeight="1">
      <c r="A16" s="99">
        <v>160</v>
      </c>
      <c r="B16" s="87" t="s">
        <v>441</v>
      </c>
      <c r="C16" s="131"/>
      <c r="D16" s="131"/>
      <c r="E16" s="225"/>
      <c r="F16" s="131"/>
      <c r="G16" s="131"/>
      <c r="H16" s="131"/>
      <c r="I16" s="130"/>
      <c r="J16" s="131"/>
      <c r="K16" s="131"/>
      <c r="L16" s="131"/>
      <c r="M16" s="131"/>
      <c r="N16" s="131"/>
      <c r="O16" s="131"/>
      <c r="P16" s="131"/>
      <c r="Q16" s="131"/>
      <c r="R16" s="131"/>
      <c r="S16" s="131"/>
      <c r="T16" s="132"/>
      <c r="U16" s="139"/>
      <c r="V16" s="131"/>
      <c r="W16" s="131"/>
      <c r="X16" s="131"/>
      <c r="Y16" s="131"/>
      <c r="Z16" s="138"/>
      <c r="AA16" s="132"/>
      <c r="AB16" s="132"/>
      <c r="AC16" s="132"/>
      <c r="AD16" s="132"/>
      <c r="AE16" s="139"/>
      <c r="AF16" s="131"/>
      <c r="AG16" s="226"/>
      <c r="AH16" s="131"/>
      <c r="AI16" s="131"/>
      <c r="AJ16" s="131"/>
      <c r="AK16" s="131"/>
      <c r="AL16" s="271"/>
      <c r="AM16" s="205">
        <f>SUM(C16:AL16)</f>
        <v>0</v>
      </c>
    </row>
    <row r="17" spans="1:39" ht="14.25" customHeight="1">
      <c r="A17" s="377" t="s">
        <v>33</v>
      </c>
      <c r="B17" s="383"/>
      <c r="C17" s="131">
        <f>SUM(C14:C16)</f>
        <v>0</v>
      </c>
      <c r="D17" s="131">
        <f aca="true" t="shared" si="1" ref="D17:AL17">SUM(D14:D16)</f>
        <v>0</v>
      </c>
      <c r="E17" s="131">
        <f t="shared" si="1"/>
        <v>0</v>
      </c>
      <c r="F17" s="131">
        <f t="shared" si="1"/>
        <v>0</v>
      </c>
      <c r="G17" s="131">
        <f t="shared" si="1"/>
        <v>0</v>
      </c>
      <c r="H17" s="131">
        <f t="shared" si="1"/>
        <v>0</v>
      </c>
      <c r="I17" s="131">
        <f t="shared" si="1"/>
        <v>0</v>
      </c>
      <c r="J17" s="131">
        <f t="shared" si="1"/>
        <v>0</v>
      </c>
      <c r="K17" s="131">
        <f t="shared" si="1"/>
        <v>0</v>
      </c>
      <c r="L17" s="131">
        <f t="shared" si="1"/>
        <v>0</v>
      </c>
      <c r="M17" s="131">
        <f t="shared" si="1"/>
        <v>0</v>
      </c>
      <c r="N17" s="131">
        <f t="shared" si="1"/>
        <v>0</v>
      </c>
      <c r="O17" s="131">
        <f t="shared" si="1"/>
        <v>0</v>
      </c>
      <c r="P17" s="131">
        <f t="shared" si="1"/>
        <v>0</v>
      </c>
      <c r="Q17" s="131">
        <f t="shared" si="1"/>
        <v>0</v>
      </c>
      <c r="R17" s="131">
        <f t="shared" si="1"/>
        <v>0</v>
      </c>
      <c r="S17" s="131">
        <f t="shared" si="1"/>
        <v>0</v>
      </c>
      <c r="T17" s="132">
        <f t="shared" si="1"/>
        <v>0</v>
      </c>
      <c r="U17" s="139">
        <f t="shared" si="1"/>
        <v>0</v>
      </c>
      <c r="V17" s="131">
        <f t="shared" si="1"/>
        <v>0</v>
      </c>
      <c r="W17" s="131">
        <f t="shared" si="1"/>
        <v>0</v>
      </c>
      <c r="X17" s="131">
        <f t="shared" si="1"/>
        <v>0</v>
      </c>
      <c r="Y17" s="131">
        <f t="shared" si="1"/>
        <v>0</v>
      </c>
      <c r="Z17" s="138">
        <f t="shared" si="1"/>
        <v>0</v>
      </c>
      <c r="AA17" s="132">
        <f t="shared" si="1"/>
        <v>0</v>
      </c>
      <c r="AB17" s="132">
        <f t="shared" si="1"/>
        <v>0</v>
      </c>
      <c r="AC17" s="132">
        <f t="shared" si="1"/>
        <v>0</v>
      </c>
      <c r="AD17" s="132">
        <f t="shared" si="1"/>
        <v>0</v>
      </c>
      <c r="AE17" s="139">
        <f t="shared" si="1"/>
        <v>0</v>
      </c>
      <c r="AF17" s="131">
        <f t="shared" si="1"/>
        <v>0</v>
      </c>
      <c r="AG17" s="226">
        <f t="shared" si="1"/>
        <v>0</v>
      </c>
      <c r="AH17" s="131">
        <f t="shared" si="1"/>
        <v>0</v>
      </c>
      <c r="AI17" s="131">
        <f t="shared" si="1"/>
        <v>0</v>
      </c>
      <c r="AJ17" s="131">
        <f t="shared" si="1"/>
        <v>0</v>
      </c>
      <c r="AK17" s="131">
        <f t="shared" si="1"/>
        <v>0</v>
      </c>
      <c r="AL17" s="131">
        <f t="shared" si="1"/>
        <v>0</v>
      </c>
      <c r="AM17" s="348">
        <f>SUM(AM14:AM16)</f>
        <v>45516</v>
      </c>
    </row>
    <row r="18" spans="1:39" ht="8.25" customHeight="1">
      <c r="A18" s="97"/>
      <c r="B18" s="98"/>
      <c r="C18" s="137"/>
      <c r="D18" s="229"/>
      <c r="E18" s="229"/>
      <c r="F18" s="229"/>
      <c r="G18" s="229"/>
      <c r="H18" s="229"/>
      <c r="I18" s="229"/>
      <c r="J18" s="229"/>
      <c r="K18" s="229"/>
      <c r="L18" s="229"/>
      <c r="M18" s="229"/>
      <c r="N18" s="229"/>
      <c r="O18" s="229"/>
      <c r="P18" s="229"/>
      <c r="Q18" s="229"/>
      <c r="R18" s="229"/>
      <c r="S18" s="229"/>
      <c r="T18" s="137"/>
      <c r="U18" s="137"/>
      <c r="V18" s="229"/>
      <c r="W18" s="229"/>
      <c r="X18" s="229"/>
      <c r="Y18" s="229"/>
      <c r="Z18" s="137"/>
      <c r="AA18" s="137"/>
      <c r="AB18" s="137"/>
      <c r="AC18" s="137"/>
      <c r="AD18" s="137"/>
      <c r="AE18" s="137"/>
      <c r="AF18" s="229"/>
      <c r="AG18" s="137"/>
      <c r="AH18" s="229"/>
      <c r="AI18" s="229"/>
      <c r="AJ18" s="229"/>
      <c r="AK18" s="229"/>
      <c r="AL18" s="232"/>
      <c r="AM18" s="231"/>
    </row>
    <row r="19" spans="1:39" ht="15">
      <c r="A19" s="100" t="s">
        <v>34</v>
      </c>
      <c r="B19" s="85" t="s">
        <v>35</v>
      </c>
      <c r="C19" s="132"/>
      <c r="D19" s="137"/>
      <c r="E19" s="137"/>
      <c r="F19" s="137"/>
      <c r="G19" s="137"/>
      <c r="H19" s="137"/>
      <c r="I19" s="137"/>
      <c r="J19" s="137"/>
      <c r="K19" s="137"/>
      <c r="L19" s="137"/>
      <c r="M19" s="137"/>
      <c r="N19" s="137"/>
      <c r="O19" s="137"/>
      <c r="P19" s="137"/>
      <c r="Q19" s="137"/>
      <c r="R19" s="137"/>
      <c r="S19" s="137"/>
      <c r="T19" s="132"/>
      <c r="U19" s="132"/>
      <c r="V19" s="137"/>
      <c r="W19" s="137"/>
      <c r="X19" s="137"/>
      <c r="Y19" s="137"/>
      <c r="Z19" s="132"/>
      <c r="AA19" s="132"/>
      <c r="AB19" s="132"/>
      <c r="AC19" s="132"/>
      <c r="AD19" s="132"/>
      <c r="AE19" s="132"/>
      <c r="AF19" s="137"/>
      <c r="AG19" s="132"/>
      <c r="AH19" s="137"/>
      <c r="AI19" s="137"/>
      <c r="AJ19" s="137"/>
      <c r="AK19" s="137"/>
      <c r="AL19" s="237"/>
      <c r="AM19" s="194"/>
    </row>
    <row r="20" spans="1:39" ht="14.25" customHeight="1">
      <c r="A20" s="99">
        <v>210</v>
      </c>
      <c r="B20" s="87" t="s">
        <v>36</v>
      </c>
      <c r="C20" s="131"/>
      <c r="D20" s="131"/>
      <c r="E20" s="225"/>
      <c r="F20" s="131"/>
      <c r="G20" s="131"/>
      <c r="H20" s="131"/>
      <c r="I20" s="130"/>
      <c r="J20" s="131"/>
      <c r="K20" s="131"/>
      <c r="L20" s="131"/>
      <c r="M20" s="131"/>
      <c r="N20" s="131"/>
      <c r="O20" s="131"/>
      <c r="P20" s="131"/>
      <c r="Q20" s="131"/>
      <c r="R20" s="131"/>
      <c r="S20" s="131"/>
      <c r="T20" s="132"/>
      <c r="U20" s="139"/>
      <c r="V20" s="131"/>
      <c r="W20" s="131"/>
      <c r="X20" s="131"/>
      <c r="Y20" s="131"/>
      <c r="Z20" s="138"/>
      <c r="AA20" s="132"/>
      <c r="AB20" s="132"/>
      <c r="AC20" s="132"/>
      <c r="AD20" s="132"/>
      <c r="AE20" s="139"/>
      <c r="AF20" s="131"/>
      <c r="AG20" s="226"/>
      <c r="AH20" s="131"/>
      <c r="AI20" s="131"/>
      <c r="AJ20" s="131"/>
      <c r="AK20" s="131"/>
      <c r="AL20" s="271"/>
      <c r="AM20" s="348">
        <v>28887</v>
      </c>
    </row>
    <row r="21" spans="1:39" ht="14.25" customHeight="1">
      <c r="A21" s="99">
        <v>211</v>
      </c>
      <c r="B21" s="87" t="s">
        <v>37</v>
      </c>
      <c r="C21" s="131"/>
      <c r="D21" s="131"/>
      <c r="E21" s="225"/>
      <c r="F21" s="131"/>
      <c r="G21" s="131"/>
      <c r="H21" s="131"/>
      <c r="I21" s="130"/>
      <c r="J21" s="131"/>
      <c r="K21" s="131"/>
      <c r="L21" s="131"/>
      <c r="M21" s="131"/>
      <c r="N21" s="131"/>
      <c r="O21" s="131"/>
      <c r="P21" s="131"/>
      <c r="Q21" s="131"/>
      <c r="R21" s="131"/>
      <c r="S21" s="131"/>
      <c r="T21" s="132"/>
      <c r="U21" s="139"/>
      <c r="V21" s="131"/>
      <c r="W21" s="131"/>
      <c r="X21" s="131"/>
      <c r="Y21" s="131"/>
      <c r="Z21" s="138"/>
      <c r="AA21" s="132"/>
      <c r="AB21" s="132"/>
      <c r="AC21" s="132"/>
      <c r="AD21" s="132"/>
      <c r="AE21" s="139"/>
      <c r="AF21" s="131"/>
      <c r="AG21" s="226"/>
      <c r="AH21" s="131"/>
      <c r="AI21" s="131"/>
      <c r="AJ21" s="131"/>
      <c r="AK21" s="131"/>
      <c r="AL21" s="271"/>
      <c r="AM21" s="348">
        <f>76486-8228</f>
        <v>68258</v>
      </c>
    </row>
    <row r="22" spans="1:39" ht="14.25" customHeight="1">
      <c r="A22" s="99">
        <v>212</v>
      </c>
      <c r="B22" s="87" t="s">
        <v>38</v>
      </c>
      <c r="C22" s="131"/>
      <c r="D22" s="131"/>
      <c r="E22" s="225"/>
      <c r="F22" s="131"/>
      <c r="G22" s="131"/>
      <c r="H22" s="131"/>
      <c r="I22" s="130"/>
      <c r="J22" s="131"/>
      <c r="K22" s="131"/>
      <c r="L22" s="131"/>
      <c r="M22" s="131"/>
      <c r="N22" s="131"/>
      <c r="O22" s="131"/>
      <c r="P22" s="131"/>
      <c r="Q22" s="131"/>
      <c r="R22" s="131"/>
      <c r="S22" s="131"/>
      <c r="T22" s="132"/>
      <c r="U22" s="139"/>
      <c r="V22" s="131"/>
      <c r="W22" s="131"/>
      <c r="X22" s="131"/>
      <c r="Y22" s="131"/>
      <c r="Z22" s="138"/>
      <c r="AA22" s="132"/>
      <c r="AB22" s="132"/>
      <c r="AC22" s="132"/>
      <c r="AD22" s="132"/>
      <c r="AE22" s="139"/>
      <c r="AF22" s="131"/>
      <c r="AG22" s="226"/>
      <c r="AH22" s="131"/>
      <c r="AI22" s="131"/>
      <c r="AJ22" s="131"/>
      <c r="AK22" s="131"/>
      <c r="AL22" s="271"/>
      <c r="AM22" s="205">
        <v>0</v>
      </c>
    </row>
    <row r="23" spans="1:39" ht="14.25" customHeight="1">
      <c r="A23" s="99">
        <v>214</v>
      </c>
      <c r="B23" s="87" t="s">
        <v>39</v>
      </c>
      <c r="C23" s="131"/>
      <c r="D23" s="131"/>
      <c r="E23" s="225"/>
      <c r="F23" s="131"/>
      <c r="G23" s="131"/>
      <c r="H23" s="131"/>
      <c r="I23" s="130"/>
      <c r="J23" s="131"/>
      <c r="K23" s="131"/>
      <c r="L23" s="131"/>
      <c r="M23" s="131"/>
      <c r="N23" s="131"/>
      <c r="O23" s="131"/>
      <c r="P23" s="131"/>
      <c r="Q23" s="131"/>
      <c r="R23" s="131"/>
      <c r="S23" s="131"/>
      <c r="T23" s="132"/>
      <c r="U23" s="139"/>
      <c r="V23" s="131"/>
      <c r="W23" s="131"/>
      <c r="X23" s="131"/>
      <c r="Y23" s="131"/>
      <c r="Z23" s="138"/>
      <c r="AA23" s="132"/>
      <c r="AB23" s="132"/>
      <c r="AC23" s="132"/>
      <c r="AD23" s="132"/>
      <c r="AE23" s="139"/>
      <c r="AF23" s="131"/>
      <c r="AG23" s="226"/>
      <c r="AH23" s="131"/>
      <c r="AI23" s="131"/>
      <c r="AJ23" s="131"/>
      <c r="AK23" s="131"/>
      <c r="AL23" s="271"/>
      <c r="AM23" s="348">
        <v>21087</v>
      </c>
    </row>
    <row r="24" spans="1:39" ht="14.25" customHeight="1">
      <c r="A24" s="99">
        <v>215</v>
      </c>
      <c r="B24" s="87" t="s">
        <v>40</v>
      </c>
      <c r="C24" s="137"/>
      <c r="D24" s="137"/>
      <c r="E24" s="137"/>
      <c r="F24" s="229"/>
      <c r="G24" s="229"/>
      <c r="H24" s="229"/>
      <c r="I24" s="229"/>
      <c r="J24" s="229"/>
      <c r="K24" s="229"/>
      <c r="L24" s="229"/>
      <c r="M24" s="229"/>
      <c r="N24" s="229"/>
      <c r="O24" s="229"/>
      <c r="P24" s="229"/>
      <c r="Q24" s="229"/>
      <c r="R24" s="229"/>
      <c r="S24" s="229"/>
      <c r="T24" s="132"/>
      <c r="U24" s="132"/>
      <c r="V24" s="132"/>
      <c r="W24" s="132"/>
      <c r="X24" s="229"/>
      <c r="Y24" s="229"/>
      <c r="Z24" s="132"/>
      <c r="AA24" s="132"/>
      <c r="AB24" s="132"/>
      <c r="AC24" s="132"/>
      <c r="AD24" s="132"/>
      <c r="AE24" s="132"/>
      <c r="AF24" s="229"/>
      <c r="AG24" s="132"/>
      <c r="AH24" s="229"/>
      <c r="AI24" s="229"/>
      <c r="AJ24" s="229"/>
      <c r="AK24" s="229"/>
      <c r="AL24" s="237"/>
      <c r="AM24" s="251">
        <v>0</v>
      </c>
    </row>
    <row r="25" spans="1:39" ht="14.25" customHeight="1">
      <c r="A25" s="99">
        <v>220</v>
      </c>
      <c r="B25" s="87" t="s">
        <v>41</v>
      </c>
      <c r="C25" s="131"/>
      <c r="D25" s="131"/>
      <c r="E25" s="225"/>
      <c r="F25" s="131"/>
      <c r="G25" s="131"/>
      <c r="H25" s="131"/>
      <c r="I25" s="130"/>
      <c r="J25" s="131"/>
      <c r="K25" s="131"/>
      <c r="L25" s="131"/>
      <c r="M25" s="131"/>
      <c r="N25" s="131"/>
      <c r="O25" s="131"/>
      <c r="P25" s="131"/>
      <c r="Q25" s="131"/>
      <c r="R25" s="131"/>
      <c r="S25" s="131"/>
      <c r="T25" s="132"/>
      <c r="U25" s="139"/>
      <c r="V25" s="131"/>
      <c r="W25" s="131"/>
      <c r="X25" s="131"/>
      <c r="Y25" s="131"/>
      <c r="Z25" s="138"/>
      <c r="AA25" s="132"/>
      <c r="AB25" s="132"/>
      <c r="AC25" s="132"/>
      <c r="AD25" s="132"/>
      <c r="AE25" s="139"/>
      <c r="AF25" s="131"/>
      <c r="AG25" s="226"/>
      <c r="AH25" s="131"/>
      <c r="AI25" s="131"/>
      <c r="AJ25" s="131"/>
      <c r="AK25" s="131"/>
      <c r="AL25" s="271"/>
      <c r="AM25" s="205">
        <v>0</v>
      </c>
    </row>
    <row r="26" spans="1:39" ht="14.25" customHeight="1">
      <c r="A26" s="99">
        <v>221</v>
      </c>
      <c r="B26" s="87" t="s">
        <v>42</v>
      </c>
      <c r="C26" s="131"/>
      <c r="D26" s="131"/>
      <c r="E26" s="225"/>
      <c r="F26" s="131"/>
      <c r="G26" s="131"/>
      <c r="H26" s="131"/>
      <c r="I26" s="130"/>
      <c r="J26" s="131"/>
      <c r="K26" s="131"/>
      <c r="L26" s="131"/>
      <c r="M26" s="131"/>
      <c r="N26" s="131"/>
      <c r="O26" s="131"/>
      <c r="P26" s="131"/>
      <c r="Q26" s="131"/>
      <c r="R26" s="131"/>
      <c r="S26" s="131"/>
      <c r="T26" s="132"/>
      <c r="U26" s="139"/>
      <c r="V26" s="131"/>
      <c r="W26" s="131"/>
      <c r="X26" s="131"/>
      <c r="Y26" s="131"/>
      <c r="Z26" s="138"/>
      <c r="AA26" s="132"/>
      <c r="AB26" s="132"/>
      <c r="AC26" s="132"/>
      <c r="AD26" s="132"/>
      <c r="AE26" s="139"/>
      <c r="AF26" s="131"/>
      <c r="AG26" s="226"/>
      <c r="AH26" s="131"/>
      <c r="AI26" s="131"/>
      <c r="AJ26" s="131"/>
      <c r="AK26" s="131"/>
      <c r="AL26" s="271"/>
      <c r="AM26" s="348">
        <v>16159</v>
      </c>
    </row>
    <row r="27" spans="1:39" ht="14.25" customHeight="1">
      <c r="A27" s="99">
        <v>223</v>
      </c>
      <c r="B27" s="87" t="s">
        <v>43</v>
      </c>
      <c r="C27" s="131"/>
      <c r="D27" s="131"/>
      <c r="E27" s="225"/>
      <c r="F27" s="131"/>
      <c r="G27" s="131"/>
      <c r="H27" s="131"/>
      <c r="I27" s="130"/>
      <c r="J27" s="131"/>
      <c r="K27" s="131"/>
      <c r="L27" s="131"/>
      <c r="M27" s="131"/>
      <c r="N27" s="131"/>
      <c r="O27" s="131"/>
      <c r="P27" s="131"/>
      <c r="Q27" s="131"/>
      <c r="R27" s="131"/>
      <c r="S27" s="131"/>
      <c r="T27" s="132"/>
      <c r="U27" s="139"/>
      <c r="V27" s="131"/>
      <c r="W27" s="131"/>
      <c r="X27" s="131"/>
      <c r="Y27" s="131"/>
      <c r="Z27" s="138"/>
      <c r="AA27" s="132"/>
      <c r="AB27" s="132"/>
      <c r="AC27" s="132"/>
      <c r="AD27" s="132"/>
      <c r="AE27" s="139"/>
      <c r="AF27" s="131"/>
      <c r="AG27" s="226"/>
      <c r="AH27" s="131"/>
      <c r="AI27" s="131"/>
      <c r="AJ27" s="131"/>
      <c r="AK27" s="131"/>
      <c r="AL27" s="271"/>
      <c r="AM27" s="205">
        <v>0</v>
      </c>
    </row>
    <row r="28" spans="1:39" ht="14.25" customHeight="1">
      <c r="A28" s="99">
        <v>230</v>
      </c>
      <c r="B28" s="87" t="s">
        <v>44</v>
      </c>
      <c r="C28" s="131"/>
      <c r="D28" s="131"/>
      <c r="E28" s="225"/>
      <c r="F28" s="131"/>
      <c r="G28" s="131"/>
      <c r="H28" s="131"/>
      <c r="I28" s="130"/>
      <c r="J28" s="131"/>
      <c r="K28" s="131"/>
      <c r="L28" s="131"/>
      <c r="M28" s="131"/>
      <c r="N28" s="131"/>
      <c r="O28" s="131"/>
      <c r="P28" s="131"/>
      <c r="Q28" s="131"/>
      <c r="R28" s="131"/>
      <c r="S28" s="131"/>
      <c r="T28" s="132"/>
      <c r="U28" s="139"/>
      <c r="V28" s="131"/>
      <c r="W28" s="131"/>
      <c r="X28" s="131"/>
      <c r="Y28" s="131"/>
      <c r="Z28" s="138"/>
      <c r="AA28" s="132"/>
      <c r="AB28" s="132"/>
      <c r="AC28" s="132"/>
      <c r="AD28" s="132"/>
      <c r="AE28" s="139"/>
      <c r="AF28" s="131"/>
      <c r="AG28" s="226"/>
      <c r="AH28" s="131"/>
      <c r="AI28" s="131"/>
      <c r="AJ28" s="131"/>
      <c r="AK28" s="131"/>
      <c r="AL28" s="271"/>
      <c r="AM28" s="205">
        <v>0</v>
      </c>
    </row>
    <row r="29" spans="1:39" ht="14.25" customHeight="1">
      <c r="A29" s="99">
        <v>240</v>
      </c>
      <c r="B29" s="87" t="s">
        <v>45</v>
      </c>
      <c r="C29" s="131"/>
      <c r="D29" s="131"/>
      <c r="E29" s="225"/>
      <c r="F29" s="131"/>
      <c r="G29" s="131"/>
      <c r="H29" s="131"/>
      <c r="I29" s="130"/>
      <c r="J29" s="131"/>
      <c r="K29" s="131"/>
      <c r="L29" s="131"/>
      <c r="M29" s="131"/>
      <c r="N29" s="131"/>
      <c r="O29" s="131"/>
      <c r="P29" s="131"/>
      <c r="Q29" s="131"/>
      <c r="R29" s="131"/>
      <c r="S29" s="131"/>
      <c r="T29" s="132"/>
      <c r="U29" s="139"/>
      <c r="V29" s="131"/>
      <c r="W29" s="131"/>
      <c r="X29" s="131"/>
      <c r="Y29" s="131"/>
      <c r="Z29" s="138"/>
      <c r="AA29" s="132"/>
      <c r="AB29" s="132"/>
      <c r="AC29" s="132"/>
      <c r="AD29" s="132"/>
      <c r="AE29" s="139"/>
      <c r="AF29" s="131"/>
      <c r="AG29" s="226"/>
      <c r="AH29" s="131"/>
      <c r="AI29" s="131"/>
      <c r="AJ29" s="131"/>
      <c r="AK29" s="131"/>
      <c r="AL29" s="271"/>
      <c r="AM29" s="205">
        <v>0</v>
      </c>
    </row>
    <row r="30" spans="1:39" ht="14.25" customHeight="1">
      <c r="A30" s="377" t="s">
        <v>46</v>
      </c>
      <c r="B30" s="378"/>
      <c r="C30" s="131">
        <f aca="true" t="shared" si="2" ref="C30:AL30">SUM(C20:C29)</f>
        <v>0</v>
      </c>
      <c r="D30" s="102">
        <f t="shared" si="2"/>
        <v>0</v>
      </c>
      <c r="E30" s="103">
        <f t="shared" si="2"/>
        <v>0</v>
      </c>
      <c r="F30" s="89">
        <f t="shared" si="2"/>
        <v>0</v>
      </c>
      <c r="G30" s="102">
        <f t="shared" si="2"/>
        <v>0</v>
      </c>
      <c r="H30" s="102">
        <f t="shared" si="2"/>
        <v>0</v>
      </c>
      <c r="I30" s="101">
        <f t="shared" si="2"/>
        <v>0</v>
      </c>
      <c r="J30" s="102">
        <f t="shared" si="2"/>
        <v>0</v>
      </c>
      <c r="K30" s="102">
        <f t="shared" si="2"/>
        <v>0</v>
      </c>
      <c r="L30" s="102">
        <f t="shared" si="2"/>
        <v>0</v>
      </c>
      <c r="M30" s="102">
        <f t="shared" si="2"/>
        <v>0</v>
      </c>
      <c r="N30" s="102">
        <f t="shared" si="2"/>
        <v>0</v>
      </c>
      <c r="O30" s="102">
        <f t="shared" si="2"/>
        <v>0</v>
      </c>
      <c r="P30" s="102">
        <f t="shared" si="2"/>
        <v>0</v>
      </c>
      <c r="Q30" s="102">
        <f t="shared" si="2"/>
        <v>0</v>
      </c>
      <c r="R30" s="102">
        <f t="shared" si="2"/>
        <v>0</v>
      </c>
      <c r="S30" s="102">
        <f t="shared" si="2"/>
        <v>0</v>
      </c>
      <c r="T30" s="92">
        <f t="shared" si="2"/>
        <v>0</v>
      </c>
      <c r="U30" s="93">
        <f t="shared" si="2"/>
        <v>0</v>
      </c>
      <c r="V30" s="102">
        <f t="shared" si="2"/>
        <v>0</v>
      </c>
      <c r="W30" s="102">
        <f t="shared" si="2"/>
        <v>0</v>
      </c>
      <c r="X30" s="102">
        <f t="shared" si="2"/>
        <v>0</v>
      </c>
      <c r="Y30" s="102">
        <f t="shared" si="2"/>
        <v>0</v>
      </c>
      <c r="Z30" s="91">
        <f t="shared" si="2"/>
        <v>0</v>
      </c>
      <c r="AA30" s="92">
        <f t="shared" si="2"/>
        <v>0</v>
      </c>
      <c r="AB30" s="92">
        <f t="shared" si="2"/>
        <v>0</v>
      </c>
      <c r="AC30" s="92">
        <f t="shared" si="2"/>
        <v>0</v>
      </c>
      <c r="AD30" s="92">
        <f t="shared" si="2"/>
        <v>0</v>
      </c>
      <c r="AE30" s="93">
        <f t="shared" si="2"/>
        <v>0</v>
      </c>
      <c r="AF30" s="102">
        <f t="shared" si="2"/>
        <v>0</v>
      </c>
      <c r="AG30" s="95">
        <f t="shared" si="2"/>
        <v>0</v>
      </c>
      <c r="AH30" s="102">
        <f t="shared" si="2"/>
        <v>0</v>
      </c>
      <c r="AI30" s="102">
        <f t="shared" si="2"/>
        <v>0</v>
      </c>
      <c r="AJ30" s="102">
        <f t="shared" si="2"/>
        <v>0</v>
      </c>
      <c r="AK30" s="102">
        <f t="shared" si="2"/>
        <v>0</v>
      </c>
      <c r="AL30" s="272">
        <f t="shared" si="2"/>
        <v>0</v>
      </c>
      <c r="AM30" s="350">
        <f>SUM(AM20:AM29)</f>
        <v>134391</v>
      </c>
    </row>
    <row r="31" spans="1:39" ht="8.25" customHeight="1">
      <c r="A31" s="97"/>
      <c r="B31" s="98"/>
      <c r="C31" s="137"/>
      <c r="D31" s="229"/>
      <c r="E31" s="229"/>
      <c r="F31" s="229"/>
      <c r="G31" s="229"/>
      <c r="H31" s="229"/>
      <c r="I31" s="229"/>
      <c r="J31" s="229"/>
      <c r="K31" s="229"/>
      <c r="L31" s="229"/>
      <c r="M31" s="229"/>
      <c r="N31" s="229"/>
      <c r="O31" s="229"/>
      <c r="P31" s="229"/>
      <c r="Q31" s="229"/>
      <c r="R31" s="229"/>
      <c r="S31" s="229"/>
      <c r="T31" s="137"/>
      <c r="U31" s="137"/>
      <c r="V31" s="229"/>
      <c r="W31" s="229"/>
      <c r="X31" s="229"/>
      <c r="Y31" s="229"/>
      <c r="Z31" s="137"/>
      <c r="AA31" s="137"/>
      <c r="AB31" s="137"/>
      <c r="AC31" s="137"/>
      <c r="AD31" s="137"/>
      <c r="AE31" s="137"/>
      <c r="AF31" s="229"/>
      <c r="AG31" s="137"/>
      <c r="AH31" s="229"/>
      <c r="AI31" s="229"/>
      <c r="AJ31" s="229"/>
      <c r="AK31" s="229"/>
      <c r="AL31" s="232"/>
      <c r="AM31" s="231"/>
    </row>
    <row r="32" spans="1:39" ht="15">
      <c r="A32" s="84" t="s">
        <v>47</v>
      </c>
      <c r="B32" s="85" t="s">
        <v>48</v>
      </c>
      <c r="C32" s="132"/>
      <c r="D32" s="137"/>
      <c r="E32" s="137"/>
      <c r="F32" s="137"/>
      <c r="G32" s="137"/>
      <c r="H32" s="137"/>
      <c r="I32" s="137"/>
      <c r="J32" s="137"/>
      <c r="K32" s="137"/>
      <c r="L32" s="137"/>
      <c r="M32" s="137"/>
      <c r="N32" s="137"/>
      <c r="O32" s="137"/>
      <c r="P32" s="137"/>
      <c r="Q32" s="137"/>
      <c r="R32" s="137"/>
      <c r="S32" s="137"/>
      <c r="T32" s="132"/>
      <c r="U32" s="132"/>
      <c r="V32" s="137"/>
      <c r="W32" s="137"/>
      <c r="X32" s="137"/>
      <c r="Y32" s="137"/>
      <c r="Z32" s="132"/>
      <c r="AA32" s="132"/>
      <c r="AB32" s="132"/>
      <c r="AC32" s="132"/>
      <c r="AD32" s="132"/>
      <c r="AE32" s="132"/>
      <c r="AF32" s="137"/>
      <c r="AG32" s="132"/>
      <c r="AH32" s="137"/>
      <c r="AI32" s="137"/>
      <c r="AJ32" s="137"/>
      <c r="AK32" s="137"/>
      <c r="AL32" s="237"/>
      <c r="AM32" s="194"/>
    </row>
    <row r="33" spans="1:39" ht="14.25" customHeight="1">
      <c r="A33" s="99">
        <v>310</v>
      </c>
      <c r="B33" s="87" t="s">
        <v>49</v>
      </c>
      <c r="C33" s="131"/>
      <c r="D33" s="131"/>
      <c r="E33" s="225"/>
      <c r="F33" s="131"/>
      <c r="G33" s="131"/>
      <c r="H33" s="131"/>
      <c r="I33" s="130"/>
      <c r="J33" s="131"/>
      <c r="K33" s="131"/>
      <c r="L33" s="131"/>
      <c r="M33" s="131"/>
      <c r="N33" s="131"/>
      <c r="O33" s="131"/>
      <c r="P33" s="131"/>
      <c r="Q33" s="131"/>
      <c r="R33" s="131"/>
      <c r="S33" s="131"/>
      <c r="T33" s="138"/>
      <c r="U33" s="139"/>
      <c r="V33" s="131"/>
      <c r="W33" s="131"/>
      <c r="X33" s="131"/>
      <c r="Y33" s="131"/>
      <c r="Z33" s="138"/>
      <c r="AA33" s="132"/>
      <c r="AB33" s="132"/>
      <c r="AC33" s="132"/>
      <c r="AD33" s="132"/>
      <c r="AE33" s="139"/>
      <c r="AF33" s="131"/>
      <c r="AG33" s="226"/>
      <c r="AH33" s="131"/>
      <c r="AI33" s="131"/>
      <c r="AJ33" s="131"/>
      <c r="AK33" s="131"/>
      <c r="AL33" s="271"/>
      <c r="AM33" s="348">
        <v>6210</v>
      </c>
    </row>
    <row r="34" spans="1:39" ht="14.25" customHeight="1">
      <c r="A34" s="99">
        <v>311</v>
      </c>
      <c r="B34" s="87" t="s">
        <v>377</v>
      </c>
      <c r="C34" s="137"/>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230"/>
      <c r="AM34" s="251">
        <f>SUM(C34:AL34)</f>
        <v>0</v>
      </c>
    </row>
    <row r="35" spans="1:39" ht="14.25" customHeight="1">
      <c r="A35" s="99">
        <v>320</v>
      </c>
      <c r="B35" s="87" t="s">
        <v>50</v>
      </c>
      <c r="C35" s="131"/>
      <c r="D35" s="131"/>
      <c r="E35" s="225"/>
      <c r="F35" s="131"/>
      <c r="G35" s="131"/>
      <c r="H35" s="131"/>
      <c r="I35" s="130"/>
      <c r="J35" s="131"/>
      <c r="K35" s="131"/>
      <c r="L35" s="131"/>
      <c r="M35" s="131"/>
      <c r="N35" s="131"/>
      <c r="O35" s="131"/>
      <c r="P35" s="131"/>
      <c r="Q35" s="131"/>
      <c r="R35" s="131"/>
      <c r="S35" s="131"/>
      <c r="T35" s="138"/>
      <c r="U35" s="139"/>
      <c r="V35" s="131"/>
      <c r="W35" s="131"/>
      <c r="X35" s="131"/>
      <c r="Y35" s="131"/>
      <c r="Z35" s="138"/>
      <c r="AA35" s="132"/>
      <c r="AB35" s="132"/>
      <c r="AC35" s="132"/>
      <c r="AD35" s="132"/>
      <c r="AE35" s="139"/>
      <c r="AF35" s="131"/>
      <c r="AG35" s="226"/>
      <c r="AH35" s="131"/>
      <c r="AI35" s="131"/>
      <c r="AJ35" s="131"/>
      <c r="AK35" s="131"/>
      <c r="AL35" s="271"/>
      <c r="AM35" s="205">
        <f>SUM(C35:AL35)</f>
        <v>0</v>
      </c>
    </row>
    <row r="36" spans="1:39" ht="14.25" customHeight="1">
      <c r="A36" s="99">
        <v>330</v>
      </c>
      <c r="B36" s="87" t="s">
        <v>51</v>
      </c>
      <c r="C36" s="131"/>
      <c r="D36" s="131"/>
      <c r="E36" s="225"/>
      <c r="F36" s="131"/>
      <c r="G36" s="131"/>
      <c r="H36" s="131"/>
      <c r="I36" s="130"/>
      <c r="J36" s="131"/>
      <c r="K36" s="131"/>
      <c r="L36" s="131"/>
      <c r="M36" s="131"/>
      <c r="N36" s="131"/>
      <c r="O36" s="131"/>
      <c r="P36" s="131"/>
      <c r="Q36" s="131"/>
      <c r="R36" s="131"/>
      <c r="S36" s="131"/>
      <c r="T36" s="138"/>
      <c r="U36" s="139"/>
      <c r="V36" s="131"/>
      <c r="W36" s="131"/>
      <c r="X36" s="131"/>
      <c r="Y36" s="131"/>
      <c r="Z36" s="138"/>
      <c r="AA36" s="132"/>
      <c r="AB36" s="132"/>
      <c r="AC36" s="132"/>
      <c r="AD36" s="132"/>
      <c r="AE36" s="139"/>
      <c r="AF36" s="131"/>
      <c r="AG36" s="226"/>
      <c r="AH36" s="131"/>
      <c r="AI36" s="131"/>
      <c r="AJ36" s="131"/>
      <c r="AK36" s="131"/>
      <c r="AL36" s="271"/>
      <c r="AM36" s="205">
        <f>SUM(C36:AL36)</f>
        <v>0</v>
      </c>
    </row>
    <row r="37" spans="1:39" ht="14.25" customHeight="1">
      <c r="A37" s="99">
        <v>340</v>
      </c>
      <c r="B37" s="87" t="s">
        <v>52</v>
      </c>
      <c r="C37" s="131"/>
      <c r="D37" s="131"/>
      <c r="E37" s="225"/>
      <c r="F37" s="131"/>
      <c r="G37" s="131"/>
      <c r="H37" s="131"/>
      <c r="I37" s="130"/>
      <c r="J37" s="131"/>
      <c r="K37" s="131"/>
      <c r="L37" s="131"/>
      <c r="M37" s="131"/>
      <c r="N37" s="131"/>
      <c r="O37" s="131"/>
      <c r="P37" s="131"/>
      <c r="Q37" s="131"/>
      <c r="R37" s="131"/>
      <c r="S37" s="131"/>
      <c r="T37" s="138"/>
      <c r="U37" s="139"/>
      <c r="V37" s="131"/>
      <c r="W37" s="131"/>
      <c r="X37" s="131"/>
      <c r="Y37" s="131"/>
      <c r="Z37" s="138"/>
      <c r="AA37" s="132"/>
      <c r="AB37" s="132"/>
      <c r="AC37" s="132"/>
      <c r="AD37" s="132"/>
      <c r="AE37" s="139"/>
      <c r="AF37" s="131"/>
      <c r="AG37" s="226"/>
      <c r="AH37" s="131"/>
      <c r="AI37" s="131"/>
      <c r="AJ37" s="131"/>
      <c r="AK37" s="131"/>
      <c r="AL37" s="271"/>
      <c r="AM37" s="205">
        <f>SUM(C37:AL37)</f>
        <v>0</v>
      </c>
    </row>
    <row r="38" spans="1:39" ht="14.25" customHeight="1">
      <c r="A38" s="99">
        <v>341</v>
      </c>
      <c r="B38" s="87" t="s">
        <v>53</v>
      </c>
      <c r="C38" s="131"/>
      <c r="D38" s="131"/>
      <c r="E38" s="225"/>
      <c r="F38" s="131"/>
      <c r="G38" s="131"/>
      <c r="H38" s="131"/>
      <c r="I38" s="130"/>
      <c r="J38" s="131"/>
      <c r="K38" s="131"/>
      <c r="L38" s="131"/>
      <c r="M38" s="131"/>
      <c r="N38" s="131"/>
      <c r="O38" s="131"/>
      <c r="P38" s="131"/>
      <c r="Q38" s="131"/>
      <c r="R38" s="131"/>
      <c r="S38" s="131"/>
      <c r="T38" s="138"/>
      <c r="U38" s="139"/>
      <c r="V38" s="131"/>
      <c r="W38" s="131"/>
      <c r="X38" s="131"/>
      <c r="Y38" s="131"/>
      <c r="Z38" s="138"/>
      <c r="AA38" s="132"/>
      <c r="AB38" s="132"/>
      <c r="AC38" s="132"/>
      <c r="AD38" s="132"/>
      <c r="AE38" s="139"/>
      <c r="AF38" s="131"/>
      <c r="AG38" s="226"/>
      <c r="AH38" s="131"/>
      <c r="AI38" s="131"/>
      <c r="AJ38" s="131"/>
      <c r="AK38" s="131"/>
      <c r="AL38" s="271"/>
      <c r="AM38" s="205">
        <f>SUM(C38:AL38)</f>
        <v>0</v>
      </c>
    </row>
    <row r="39" spans="1:39" ht="14.25" customHeight="1">
      <c r="A39" s="377" t="s">
        <v>54</v>
      </c>
      <c r="B39" s="378"/>
      <c r="C39" s="131">
        <f aca="true" t="shared" si="3" ref="C39:AL39">SUM(C33:C38)</f>
        <v>0</v>
      </c>
      <c r="D39" s="102">
        <f t="shared" si="3"/>
        <v>0</v>
      </c>
      <c r="E39" s="103">
        <f t="shared" si="3"/>
        <v>0</v>
      </c>
      <c r="F39" s="89">
        <f t="shared" si="3"/>
        <v>0</v>
      </c>
      <c r="G39" s="102">
        <f t="shared" si="3"/>
        <v>0</v>
      </c>
      <c r="H39" s="102">
        <f t="shared" si="3"/>
        <v>0</v>
      </c>
      <c r="I39" s="101">
        <f t="shared" si="3"/>
        <v>0</v>
      </c>
      <c r="J39" s="102">
        <f t="shared" si="3"/>
        <v>0</v>
      </c>
      <c r="K39" s="102">
        <f t="shared" si="3"/>
        <v>0</v>
      </c>
      <c r="L39" s="102">
        <f t="shared" si="3"/>
        <v>0</v>
      </c>
      <c r="M39" s="102">
        <f t="shared" si="3"/>
        <v>0</v>
      </c>
      <c r="N39" s="102">
        <f t="shared" si="3"/>
        <v>0</v>
      </c>
      <c r="O39" s="102">
        <f t="shared" si="3"/>
        <v>0</v>
      </c>
      <c r="P39" s="102">
        <f t="shared" si="3"/>
        <v>0</v>
      </c>
      <c r="Q39" s="102">
        <f t="shared" si="3"/>
        <v>0</v>
      </c>
      <c r="R39" s="102">
        <f t="shared" si="3"/>
        <v>0</v>
      </c>
      <c r="S39" s="102">
        <f t="shared" si="3"/>
        <v>0</v>
      </c>
      <c r="T39" s="91">
        <f t="shared" si="3"/>
        <v>0</v>
      </c>
      <c r="U39" s="93">
        <f t="shared" si="3"/>
        <v>0</v>
      </c>
      <c r="V39" s="102">
        <f t="shared" si="3"/>
        <v>0</v>
      </c>
      <c r="W39" s="102">
        <f t="shared" si="3"/>
        <v>0</v>
      </c>
      <c r="X39" s="102">
        <f t="shared" si="3"/>
        <v>0</v>
      </c>
      <c r="Y39" s="102">
        <f t="shared" si="3"/>
        <v>0</v>
      </c>
      <c r="Z39" s="91">
        <f t="shared" si="3"/>
        <v>0</v>
      </c>
      <c r="AA39" s="92">
        <f t="shared" si="3"/>
        <v>0</v>
      </c>
      <c r="AB39" s="92">
        <f t="shared" si="3"/>
        <v>0</v>
      </c>
      <c r="AC39" s="92">
        <f t="shared" si="3"/>
        <v>0</v>
      </c>
      <c r="AD39" s="92">
        <f t="shared" si="3"/>
        <v>0</v>
      </c>
      <c r="AE39" s="93">
        <f t="shared" si="3"/>
        <v>0</v>
      </c>
      <c r="AF39" s="102">
        <f t="shared" si="3"/>
        <v>0</v>
      </c>
      <c r="AG39" s="95">
        <f t="shared" si="3"/>
        <v>0</v>
      </c>
      <c r="AH39" s="102">
        <f t="shared" si="3"/>
        <v>0</v>
      </c>
      <c r="AI39" s="102">
        <f t="shared" si="3"/>
        <v>0</v>
      </c>
      <c r="AJ39" s="102">
        <f t="shared" si="3"/>
        <v>0</v>
      </c>
      <c r="AK39" s="102">
        <f t="shared" si="3"/>
        <v>0</v>
      </c>
      <c r="AL39" s="272">
        <f t="shared" si="3"/>
        <v>0</v>
      </c>
      <c r="AM39" s="350">
        <f>SUM(AM33:AM38)</f>
        <v>6210</v>
      </c>
    </row>
    <row r="40" spans="1:39" ht="8.25" customHeight="1">
      <c r="A40" s="97"/>
      <c r="B40" s="98"/>
      <c r="C40" s="137"/>
      <c r="D40" s="229"/>
      <c r="E40" s="229"/>
      <c r="F40" s="229"/>
      <c r="G40" s="229"/>
      <c r="H40" s="229"/>
      <c r="I40" s="229"/>
      <c r="J40" s="229"/>
      <c r="K40" s="229"/>
      <c r="L40" s="229"/>
      <c r="M40" s="229"/>
      <c r="N40" s="229"/>
      <c r="O40" s="229"/>
      <c r="P40" s="229"/>
      <c r="Q40" s="229"/>
      <c r="R40" s="229"/>
      <c r="S40" s="229"/>
      <c r="T40" s="137"/>
      <c r="U40" s="137"/>
      <c r="V40" s="229"/>
      <c r="W40" s="229"/>
      <c r="X40" s="229"/>
      <c r="Y40" s="229"/>
      <c r="Z40" s="137"/>
      <c r="AA40" s="137"/>
      <c r="AB40" s="137"/>
      <c r="AC40" s="137"/>
      <c r="AD40" s="137"/>
      <c r="AE40" s="137"/>
      <c r="AF40" s="229"/>
      <c r="AG40" s="137"/>
      <c r="AH40" s="229"/>
      <c r="AI40" s="229"/>
      <c r="AJ40" s="229"/>
      <c r="AK40" s="229"/>
      <c r="AL40" s="232"/>
      <c r="AM40" s="231"/>
    </row>
    <row r="41" spans="1:39" ht="15">
      <c r="A41" s="84" t="s">
        <v>55</v>
      </c>
      <c r="B41" s="85" t="s">
        <v>56</v>
      </c>
      <c r="C41" s="132"/>
      <c r="D41" s="137"/>
      <c r="E41" s="137"/>
      <c r="F41" s="137"/>
      <c r="G41" s="137"/>
      <c r="H41" s="137"/>
      <c r="I41" s="137"/>
      <c r="J41" s="137"/>
      <c r="K41" s="137"/>
      <c r="L41" s="137"/>
      <c r="M41" s="137"/>
      <c r="N41" s="137"/>
      <c r="O41" s="137"/>
      <c r="P41" s="137"/>
      <c r="Q41" s="137"/>
      <c r="R41" s="137"/>
      <c r="S41" s="132"/>
      <c r="T41" s="132"/>
      <c r="U41" s="132"/>
      <c r="V41" s="137"/>
      <c r="W41" s="137"/>
      <c r="X41" s="137"/>
      <c r="Y41" s="137"/>
      <c r="Z41" s="132"/>
      <c r="AA41" s="132"/>
      <c r="AB41" s="132"/>
      <c r="AC41" s="132"/>
      <c r="AD41" s="132"/>
      <c r="AE41" s="132"/>
      <c r="AF41" s="137"/>
      <c r="AG41" s="132"/>
      <c r="AH41" s="137"/>
      <c r="AI41" s="137"/>
      <c r="AJ41" s="137"/>
      <c r="AK41" s="137"/>
      <c r="AL41" s="237"/>
      <c r="AM41" s="194"/>
    </row>
    <row r="42" spans="1:39" ht="14.25" customHeight="1">
      <c r="A42" s="99">
        <v>420</v>
      </c>
      <c r="B42" s="87" t="s">
        <v>57</v>
      </c>
      <c r="C42" s="131"/>
      <c r="D42" s="131"/>
      <c r="E42" s="225"/>
      <c r="F42" s="131"/>
      <c r="G42" s="131"/>
      <c r="H42" s="131"/>
      <c r="I42" s="130"/>
      <c r="J42" s="131"/>
      <c r="K42" s="131"/>
      <c r="L42" s="131"/>
      <c r="M42" s="131"/>
      <c r="N42" s="131"/>
      <c r="O42" s="131"/>
      <c r="P42" s="131"/>
      <c r="Q42" s="131"/>
      <c r="R42" s="131"/>
      <c r="S42" s="138"/>
      <c r="T42" s="132"/>
      <c r="U42" s="131"/>
      <c r="V42" s="131"/>
      <c r="W42" s="131"/>
      <c r="X42" s="131"/>
      <c r="Y42" s="131"/>
      <c r="Z42" s="138"/>
      <c r="AA42" s="132"/>
      <c r="AB42" s="132"/>
      <c r="AC42" s="132"/>
      <c r="AD42" s="132"/>
      <c r="AE42" s="139"/>
      <c r="AF42" s="131"/>
      <c r="AG42" s="226"/>
      <c r="AH42" s="131"/>
      <c r="AI42" s="131"/>
      <c r="AJ42" s="131"/>
      <c r="AK42" s="131"/>
      <c r="AL42" s="271"/>
      <c r="AM42" s="205">
        <f>SUM(C42:AL42)</f>
        <v>0</v>
      </c>
    </row>
    <row r="43" spans="1:39" ht="14.25" customHeight="1">
      <c r="A43" s="99">
        <v>421</v>
      </c>
      <c r="B43" s="87" t="s">
        <v>58</v>
      </c>
      <c r="C43" s="131"/>
      <c r="D43" s="131"/>
      <c r="E43" s="225"/>
      <c r="F43" s="131"/>
      <c r="G43" s="131"/>
      <c r="H43" s="131"/>
      <c r="I43" s="130"/>
      <c r="J43" s="131"/>
      <c r="K43" s="131"/>
      <c r="L43" s="131"/>
      <c r="M43" s="131"/>
      <c r="N43" s="131"/>
      <c r="O43" s="131"/>
      <c r="P43" s="131"/>
      <c r="Q43" s="131"/>
      <c r="R43" s="131"/>
      <c r="S43" s="138"/>
      <c r="T43" s="132"/>
      <c r="U43" s="139"/>
      <c r="V43" s="131"/>
      <c r="W43" s="131"/>
      <c r="X43" s="131"/>
      <c r="Y43" s="131"/>
      <c r="Z43" s="138"/>
      <c r="AA43" s="132"/>
      <c r="AB43" s="132"/>
      <c r="AC43" s="132"/>
      <c r="AD43" s="132"/>
      <c r="AE43" s="139"/>
      <c r="AF43" s="131"/>
      <c r="AG43" s="226"/>
      <c r="AH43" s="131"/>
      <c r="AI43" s="131"/>
      <c r="AJ43" s="131"/>
      <c r="AK43" s="131"/>
      <c r="AL43" s="271"/>
      <c r="AM43" s="348">
        <v>11808</v>
      </c>
    </row>
    <row r="44" spans="1:39" ht="14.25" customHeight="1">
      <c r="A44" s="99">
        <v>422</v>
      </c>
      <c r="B44" s="87" t="s">
        <v>59</v>
      </c>
      <c r="C44" s="131"/>
      <c r="D44" s="131"/>
      <c r="E44" s="225"/>
      <c r="F44" s="131"/>
      <c r="G44" s="131"/>
      <c r="H44" s="131"/>
      <c r="I44" s="130"/>
      <c r="J44" s="131"/>
      <c r="K44" s="131"/>
      <c r="L44" s="131"/>
      <c r="M44" s="131"/>
      <c r="N44" s="131"/>
      <c r="O44" s="131"/>
      <c r="P44" s="131"/>
      <c r="Q44" s="131"/>
      <c r="R44" s="131"/>
      <c r="S44" s="138"/>
      <c r="T44" s="132"/>
      <c r="U44" s="131"/>
      <c r="V44" s="131"/>
      <c r="W44" s="131"/>
      <c r="X44" s="131"/>
      <c r="Y44" s="131"/>
      <c r="Z44" s="138"/>
      <c r="AA44" s="132"/>
      <c r="AB44" s="132"/>
      <c r="AC44" s="132"/>
      <c r="AD44" s="132"/>
      <c r="AE44" s="139"/>
      <c r="AF44" s="131"/>
      <c r="AG44" s="226"/>
      <c r="AH44" s="131"/>
      <c r="AI44" s="131"/>
      <c r="AJ44" s="131"/>
      <c r="AK44" s="131"/>
      <c r="AL44" s="271"/>
      <c r="AM44" s="205">
        <v>2</v>
      </c>
    </row>
    <row r="45" spans="1:39" ht="14.25" customHeight="1">
      <c r="A45" s="99">
        <v>423</v>
      </c>
      <c r="B45" s="87" t="s">
        <v>60</v>
      </c>
      <c r="C45" s="131"/>
      <c r="D45" s="131"/>
      <c r="E45" s="225"/>
      <c r="F45" s="131"/>
      <c r="G45" s="131"/>
      <c r="H45" s="131"/>
      <c r="I45" s="130"/>
      <c r="J45" s="131"/>
      <c r="K45" s="131"/>
      <c r="L45" s="131"/>
      <c r="M45" s="131"/>
      <c r="N45" s="131"/>
      <c r="O45" s="131"/>
      <c r="P45" s="131"/>
      <c r="Q45" s="131"/>
      <c r="R45" s="131"/>
      <c r="S45" s="138"/>
      <c r="T45" s="132"/>
      <c r="U45" s="139"/>
      <c r="V45" s="131"/>
      <c r="W45" s="131"/>
      <c r="X45" s="131"/>
      <c r="Y45" s="131"/>
      <c r="Z45" s="138"/>
      <c r="AA45" s="132"/>
      <c r="AB45" s="132"/>
      <c r="AC45" s="132"/>
      <c r="AD45" s="132"/>
      <c r="AE45" s="139"/>
      <c r="AF45" s="131"/>
      <c r="AG45" s="226"/>
      <c r="AH45" s="131"/>
      <c r="AI45" s="131"/>
      <c r="AJ45" s="131"/>
      <c r="AK45" s="131"/>
      <c r="AL45" s="271"/>
      <c r="AM45" s="348">
        <v>12776</v>
      </c>
    </row>
    <row r="46" spans="1:39" ht="14.25" customHeight="1">
      <c r="A46" s="99">
        <v>430</v>
      </c>
      <c r="B46" s="87" t="s">
        <v>61</v>
      </c>
      <c r="C46" s="131"/>
      <c r="D46" s="131"/>
      <c r="E46" s="225"/>
      <c r="F46" s="131"/>
      <c r="G46" s="131"/>
      <c r="H46" s="131"/>
      <c r="I46" s="130"/>
      <c r="J46" s="131"/>
      <c r="K46" s="131"/>
      <c r="L46" s="131"/>
      <c r="M46" s="131"/>
      <c r="N46" s="131"/>
      <c r="O46" s="131"/>
      <c r="P46" s="131"/>
      <c r="Q46" s="131"/>
      <c r="R46" s="131"/>
      <c r="S46" s="138"/>
      <c r="T46" s="132"/>
      <c r="U46" s="131"/>
      <c r="V46" s="131"/>
      <c r="W46" s="131"/>
      <c r="X46" s="131"/>
      <c r="Y46" s="131"/>
      <c r="Z46" s="138"/>
      <c r="AA46" s="132"/>
      <c r="AB46" s="132"/>
      <c r="AC46" s="132"/>
      <c r="AD46" s="132"/>
      <c r="AE46" s="139"/>
      <c r="AF46" s="131"/>
      <c r="AG46" s="226"/>
      <c r="AH46" s="131"/>
      <c r="AI46" s="131"/>
      <c r="AJ46" s="131"/>
      <c r="AK46" s="131"/>
      <c r="AL46" s="271"/>
      <c r="AM46" s="205">
        <v>0</v>
      </c>
    </row>
    <row r="47" spans="1:39" ht="14.25" customHeight="1">
      <c r="A47" s="99">
        <v>431</v>
      </c>
      <c r="B47" s="87" t="s">
        <v>62</v>
      </c>
      <c r="C47" s="131"/>
      <c r="D47" s="131"/>
      <c r="E47" s="225"/>
      <c r="F47" s="131"/>
      <c r="G47" s="131"/>
      <c r="H47" s="131"/>
      <c r="I47" s="130"/>
      <c r="J47" s="131"/>
      <c r="K47" s="131"/>
      <c r="L47" s="131"/>
      <c r="M47" s="131"/>
      <c r="N47" s="131"/>
      <c r="O47" s="131"/>
      <c r="P47" s="131"/>
      <c r="Q47" s="131"/>
      <c r="R47" s="131"/>
      <c r="S47" s="138"/>
      <c r="T47" s="132"/>
      <c r="U47" s="139"/>
      <c r="V47" s="131"/>
      <c r="W47" s="131"/>
      <c r="X47" s="131"/>
      <c r="Y47" s="131"/>
      <c r="Z47" s="138"/>
      <c r="AA47" s="132"/>
      <c r="AB47" s="132"/>
      <c r="AC47" s="132"/>
      <c r="AD47" s="132"/>
      <c r="AE47" s="139"/>
      <c r="AF47" s="131"/>
      <c r="AG47" s="226"/>
      <c r="AH47" s="131"/>
      <c r="AI47" s="131"/>
      <c r="AJ47" s="131"/>
      <c r="AK47" s="131"/>
      <c r="AL47" s="271"/>
      <c r="AM47" s="348">
        <v>1274</v>
      </c>
    </row>
    <row r="48" spans="1:39" ht="14.25" customHeight="1">
      <c r="A48" s="99">
        <v>432</v>
      </c>
      <c r="B48" s="87" t="s">
        <v>63</v>
      </c>
      <c r="C48" s="131"/>
      <c r="D48" s="131"/>
      <c r="E48" s="225"/>
      <c r="F48" s="131"/>
      <c r="G48" s="131"/>
      <c r="H48" s="131"/>
      <c r="I48" s="130"/>
      <c r="J48" s="131"/>
      <c r="K48" s="131"/>
      <c r="L48" s="131"/>
      <c r="M48" s="131"/>
      <c r="N48" s="131"/>
      <c r="O48" s="131"/>
      <c r="P48" s="131"/>
      <c r="Q48" s="131"/>
      <c r="R48" s="131"/>
      <c r="S48" s="138"/>
      <c r="T48" s="132"/>
      <c r="U48" s="131"/>
      <c r="V48" s="131"/>
      <c r="W48" s="131"/>
      <c r="X48" s="131"/>
      <c r="Y48" s="131"/>
      <c r="Z48" s="138"/>
      <c r="AA48" s="132"/>
      <c r="AB48" s="132"/>
      <c r="AC48" s="132"/>
      <c r="AD48" s="132"/>
      <c r="AE48" s="139"/>
      <c r="AF48" s="131"/>
      <c r="AG48" s="226"/>
      <c r="AH48" s="131"/>
      <c r="AI48" s="131"/>
      <c r="AJ48" s="131"/>
      <c r="AK48" s="131"/>
      <c r="AL48" s="271"/>
      <c r="AM48" s="205">
        <v>0</v>
      </c>
    </row>
    <row r="49" spans="1:39" ht="14.25" customHeight="1">
      <c r="A49" s="99">
        <v>433</v>
      </c>
      <c r="B49" s="87" t="s">
        <v>64</v>
      </c>
      <c r="C49" s="131"/>
      <c r="D49" s="131"/>
      <c r="E49" s="225"/>
      <c r="F49" s="131"/>
      <c r="G49" s="131"/>
      <c r="H49" s="131"/>
      <c r="I49" s="130"/>
      <c r="J49" s="131"/>
      <c r="K49" s="131"/>
      <c r="L49" s="131"/>
      <c r="M49" s="131"/>
      <c r="N49" s="131"/>
      <c r="O49" s="131"/>
      <c r="P49" s="131"/>
      <c r="Q49" s="131"/>
      <c r="R49" s="131"/>
      <c r="S49" s="138"/>
      <c r="T49" s="132"/>
      <c r="U49" s="139"/>
      <c r="V49" s="131"/>
      <c r="W49" s="131"/>
      <c r="X49" s="131"/>
      <c r="Y49" s="131"/>
      <c r="Z49" s="138"/>
      <c r="AA49" s="132"/>
      <c r="AB49" s="132"/>
      <c r="AC49" s="132"/>
      <c r="AD49" s="132"/>
      <c r="AE49" s="139"/>
      <c r="AF49" s="131"/>
      <c r="AG49" s="226"/>
      <c r="AH49" s="131"/>
      <c r="AI49" s="131"/>
      <c r="AJ49" s="131"/>
      <c r="AK49" s="131"/>
      <c r="AL49" s="271"/>
      <c r="AM49" s="348">
        <v>4844</v>
      </c>
    </row>
    <row r="50" spans="1:39" ht="14.25" customHeight="1">
      <c r="A50" s="99">
        <v>440</v>
      </c>
      <c r="B50" s="87" t="s">
        <v>68</v>
      </c>
      <c r="C50" s="131"/>
      <c r="D50" s="131"/>
      <c r="E50" s="225"/>
      <c r="F50" s="131"/>
      <c r="G50" s="131"/>
      <c r="H50" s="131"/>
      <c r="I50" s="130"/>
      <c r="J50" s="131"/>
      <c r="K50" s="131"/>
      <c r="L50" s="131"/>
      <c r="M50" s="131"/>
      <c r="N50" s="131"/>
      <c r="O50" s="131"/>
      <c r="P50" s="131"/>
      <c r="Q50" s="131"/>
      <c r="R50" s="131"/>
      <c r="S50" s="138"/>
      <c r="T50" s="132"/>
      <c r="U50" s="131"/>
      <c r="V50" s="131"/>
      <c r="W50" s="131"/>
      <c r="X50" s="131"/>
      <c r="Y50" s="131"/>
      <c r="Z50" s="138"/>
      <c r="AA50" s="132"/>
      <c r="AB50" s="132"/>
      <c r="AC50" s="132"/>
      <c r="AD50" s="132"/>
      <c r="AE50" s="139"/>
      <c r="AF50" s="131"/>
      <c r="AG50" s="226"/>
      <c r="AH50" s="131"/>
      <c r="AI50" s="131"/>
      <c r="AJ50" s="131"/>
      <c r="AK50" s="131"/>
      <c r="AL50" s="271"/>
      <c r="AM50" s="205">
        <v>125</v>
      </c>
    </row>
    <row r="51" spans="1:39" ht="14.25" customHeight="1">
      <c r="A51" s="99">
        <v>441</v>
      </c>
      <c r="B51" s="87" t="s">
        <v>69</v>
      </c>
      <c r="C51" s="131"/>
      <c r="D51" s="131"/>
      <c r="E51" s="225"/>
      <c r="F51" s="131"/>
      <c r="G51" s="131"/>
      <c r="H51" s="131"/>
      <c r="I51" s="130"/>
      <c r="J51" s="131"/>
      <c r="K51" s="131"/>
      <c r="L51" s="131"/>
      <c r="M51" s="131"/>
      <c r="N51" s="131"/>
      <c r="O51" s="131"/>
      <c r="P51" s="131"/>
      <c r="Q51" s="131"/>
      <c r="R51" s="131"/>
      <c r="S51" s="138"/>
      <c r="T51" s="132"/>
      <c r="U51" s="139"/>
      <c r="V51" s="131"/>
      <c r="W51" s="131"/>
      <c r="X51" s="131"/>
      <c r="Y51" s="131"/>
      <c r="Z51" s="138"/>
      <c r="AA51" s="132"/>
      <c r="AB51" s="132"/>
      <c r="AC51" s="132"/>
      <c r="AD51" s="132"/>
      <c r="AE51" s="139"/>
      <c r="AF51" s="131"/>
      <c r="AG51" s="226"/>
      <c r="AH51" s="131"/>
      <c r="AI51" s="131"/>
      <c r="AJ51" s="131"/>
      <c r="AK51" s="131"/>
      <c r="AL51" s="271"/>
      <c r="AM51" s="348">
        <v>1318</v>
      </c>
    </row>
    <row r="52" spans="1:39" ht="14.25" customHeight="1">
      <c r="A52" s="99">
        <v>442</v>
      </c>
      <c r="B52" s="87" t="s">
        <v>70</v>
      </c>
      <c r="C52" s="131"/>
      <c r="D52" s="131"/>
      <c r="E52" s="225"/>
      <c r="F52" s="131"/>
      <c r="G52" s="131"/>
      <c r="H52" s="131"/>
      <c r="I52" s="130"/>
      <c r="J52" s="131"/>
      <c r="K52" s="131"/>
      <c r="L52" s="131"/>
      <c r="M52" s="131"/>
      <c r="N52" s="131"/>
      <c r="O52" s="131"/>
      <c r="P52" s="131"/>
      <c r="Q52" s="131"/>
      <c r="R52" s="131"/>
      <c r="S52" s="138"/>
      <c r="T52" s="132"/>
      <c r="U52" s="131"/>
      <c r="V52" s="131"/>
      <c r="W52" s="131"/>
      <c r="X52" s="131"/>
      <c r="Y52" s="131"/>
      <c r="Z52" s="138"/>
      <c r="AA52" s="132"/>
      <c r="AB52" s="132"/>
      <c r="AC52" s="132"/>
      <c r="AD52" s="132"/>
      <c r="AE52" s="139"/>
      <c r="AF52" s="131"/>
      <c r="AG52" s="226"/>
      <c r="AH52" s="131"/>
      <c r="AI52" s="131"/>
      <c r="AJ52" s="131"/>
      <c r="AK52" s="131"/>
      <c r="AL52" s="271"/>
      <c r="AM52" s="205">
        <v>0</v>
      </c>
    </row>
    <row r="53" spans="1:39" ht="14.25" customHeight="1">
      <c r="A53" s="99">
        <v>443</v>
      </c>
      <c r="B53" s="87" t="s">
        <v>71</v>
      </c>
      <c r="C53" s="131"/>
      <c r="D53" s="131"/>
      <c r="E53" s="225"/>
      <c r="F53" s="131"/>
      <c r="G53" s="131"/>
      <c r="H53" s="131"/>
      <c r="I53" s="130"/>
      <c r="J53" s="131"/>
      <c r="K53" s="131"/>
      <c r="L53" s="131"/>
      <c r="M53" s="131"/>
      <c r="N53" s="131"/>
      <c r="O53" s="131"/>
      <c r="P53" s="131"/>
      <c r="Q53" s="131"/>
      <c r="R53" s="131"/>
      <c r="S53" s="138"/>
      <c r="T53" s="132"/>
      <c r="U53" s="139"/>
      <c r="V53" s="131"/>
      <c r="W53" s="131"/>
      <c r="X53" s="131"/>
      <c r="Y53" s="131"/>
      <c r="Z53" s="138"/>
      <c r="AA53" s="132"/>
      <c r="AB53" s="132"/>
      <c r="AC53" s="132"/>
      <c r="AD53" s="132"/>
      <c r="AE53" s="139"/>
      <c r="AF53" s="131"/>
      <c r="AG53" s="226"/>
      <c r="AH53" s="131"/>
      <c r="AI53" s="131"/>
      <c r="AJ53" s="131"/>
      <c r="AK53" s="131"/>
      <c r="AL53" s="271"/>
      <c r="AM53" s="348">
        <v>4155</v>
      </c>
    </row>
    <row r="54" spans="1:39" ht="14.25" customHeight="1">
      <c r="A54" s="99">
        <v>480</v>
      </c>
      <c r="B54" s="87" t="s">
        <v>72</v>
      </c>
      <c r="C54" s="131"/>
      <c r="D54" s="131"/>
      <c r="E54" s="225"/>
      <c r="F54" s="131"/>
      <c r="G54" s="131"/>
      <c r="H54" s="131"/>
      <c r="I54" s="130"/>
      <c r="J54" s="131"/>
      <c r="K54" s="131"/>
      <c r="L54" s="131"/>
      <c r="M54" s="131"/>
      <c r="N54" s="131"/>
      <c r="O54" s="131"/>
      <c r="P54" s="131"/>
      <c r="Q54" s="131"/>
      <c r="R54" s="131"/>
      <c r="S54" s="138"/>
      <c r="T54" s="132"/>
      <c r="U54" s="131"/>
      <c r="V54" s="131"/>
      <c r="W54" s="131"/>
      <c r="X54" s="131"/>
      <c r="Y54" s="131"/>
      <c r="Z54" s="138"/>
      <c r="AA54" s="132"/>
      <c r="AB54" s="132"/>
      <c r="AC54" s="132"/>
      <c r="AD54" s="132"/>
      <c r="AE54" s="139"/>
      <c r="AF54" s="131"/>
      <c r="AG54" s="226"/>
      <c r="AH54" s="131"/>
      <c r="AI54" s="131"/>
      <c r="AJ54" s="131"/>
      <c r="AK54" s="131"/>
      <c r="AL54" s="271"/>
      <c r="AM54" s="348">
        <v>47381</v>
      </c>
    </row>
    <row r="55" spans="1:39" ht="14.25" customHeight="1">
      <c r="A55" s="99">
        <v>482</v>
      </c>
      <c r="B55" s="87" t="s">
        <v>73</v>
      </c>
      <c r="C55" s="131"/>
      <c r="D55" s="131"/>
      <c r="E55" s="225"/>
      <c r="F55" s="131"/>
      <c r="G55" s="131"/>
      <c r="H55" s="131"/>
      <c r="I55" s="130"/>
      <c r="J55" s="131"/>
      <c r="K55" s="131"/>
      <c r="L55" s="131"/>
      <c r="M55" s="131"/>
      <c r="N55" s="131"/>
      <c r="O55" s="131"/>
      <c r="P55" s="131"/>
      <c r="Q55" s="131"/>
      <c r="R55" s="131"/>
      <c r="S55" s="131"/>
      <c r="T55" s="132"/>
      <c r="U55" s="139"/>
      <c r="V55" s="131"/>
      <c r="W55" s="131"/>
      <c r="X55" s="131"/>
      <c r="Y55" s="131"/>
      <c r="Z55" s="138"/>
      <c r="AA55" s="132"/>
      <c r="AB55" s="132"/>
      <c r="AC55" s="132"/>
      <c r="AD55" s="132"/>
      <c r="AE55" s="139"/>
      <c r="AF55" s="131"/>
      <c r="AG55" s="226"/>
      <c r="AH55" s="131"/>
      <c r="AI55" s="131"/>
      <c r="AJ55" s="131"/>
      <c r="AK55" s="131"/>
      <c r="AL55" s="271"/>
      <c r="AM55" s="205">
        <f>SUM(C55:AL55)</f>
        <v>0</v>
      </c>
    </row>
    <row r="56" spans="1:39" ht="14.25" customHeight="1">
      <c r="A56" s="377" t="s">
        <v>74</v>
      </c>
      <c r="B56" s="378"/>
      <c r="C56" s="131">
        <f aca="true" t="shared" si="4" ref="C56:AL56">SUM(C42:C55)</f>
        <v>0</v>
      </c>
      <c r="D56" s="102">
        <f t="shared" si="4"/>
        <v>0</v>
      </c>
      <c r="E56" s="103">
        <f t="shared" si="4"/>
        <v>0</v>
      </c>
      <c r="F56" s="89">
        <f t="shared" si="4"/>
        <v>0</v>
      </c>
      <c r="G56" s="102">
        <f t="shared" si="4"/>
        <v>0</v>
      </c>
      <c r="H56" s="102">
        <f t="shared" si="4"/>
        <v>0</v>
      </c>
      <c r="I56" s="101">
        <f t="shared" si="4"/>
        <v>0</v>
      </c>
      <c r="J56" s="102">
        <f t="shared" si="4"/>
        <v>0</v>
      </c>
      <c r="K56" s="102">
        <f t="shared" si="4"/>
        <v>0</v>
      </c>
      <c r="L56" s="102">
        <f t="shared" si="4"/>
        <v>0</v>
      </c>
      <c r="M56" s="102">
        <f t="shared" si="4"/>
        <v>0</v>
      </c>
      <c r="N56" s="102">
        <f t="shared" si="4"/>
        <v>0</v>
      </c>
      <c r="O56" s="102">
        <f t="shared" si="4"/>
        <v>0</v>
      </c>
      <c r="P56" s="102">
        <f t="shared" si="4"/>
        <v>0</v>
      </c>
      <c r="Q56" s="102">
        <f t="shared" si="4"/>
        <v>0</v>
      </c>
      <c r="R56" s="102">
        <f t="shared" si="4"/>
        <v>0</v>
      </c>
      <c r="S56" s="102">
        <f t="shared" si="4"/>
        <v>0</v>
      </c>
      <c r="T56" s="92">
        <f t="shared" si="4"/>
        <v>0</v>
      </c>
      <c r="U56" s="89">
        <f t="shared" si="4"/>
        <v>0</v>
      </c>
      <c r="V56" s="102">
        <f t="shared" si="4"/>
        <v>0</v>
      </c>
      <c r="W56" s="102">
        <f t="shared" si="4"/>
        <v>0</v>
      </c>
      <c r="X56" s="102">
        <f t="shared" si="4"/>
        <v>0</v>
      </c>
      <c r="Y56" s="102">
        <f t="shared" si="4"/>
        <v>0</v>
      </c>
      <c r="Z56" s="91">
        <f t="shared" si="4"/>
        <v>0</v>
      </c>
      <c r="AA56" s="92">
        <f t="shared" si="4"/>
        <v>0</v>
      </c>
      <c r="AB56" s="92">
        <f t="shared" si="4"/>
        <v>0</v>
      </c>
      <c r="AC56" s="92">
        <f t="shared" si="4"/>
        <v>0</v>
      </c>
      <c r="AD56" s="92">
        <f t="shared" si="4"/>
        <v>0</v>
      </c>
      <c r="AE56" s="93">
        <f t="shared" si="4"/>
        <v>0</v>
      </c>
      <c r="AF56" s="102">
        <f t="shared" si="4"/>
        <v>0</v>
      </c>
      <c r="AG56" s="95">
        <f t="shared" si="4"/>
        <v>0</v>
      </c>
      <c r="AH56" s="102">
        <f t="shared" si="4"/>
        <v>0</v>
      </c>
      <c r="AI56" s="102">
        <f t="shared" si="4"/>
        <v>0</v>
      </c>
      <c r="AJ56" s="102">
        <f t="shared" si="4"/>
        <v>0</v>
      </c>
      <c r="AK56" s="102">
        <f t="shared" si="4"/>
        <v>0</v>
      </c>
      <c r="AL56" s="272">
        <f t="shared" si="4"/>
        <v>0</v>
      </c>
      <c r="AM56" s="207">
        <f>SUM(AM42:AM55)</f>
        <v>83683</v>
      </c>
    </row>
    <row r="57" spans="1:39" ht="8.25" customHeight="1">
      <c r="A57" s="97"/>
      <c r="B57" s="98"/>
      <c r="C57" s="137"/>
      <c r="D57" s="229"/>
      <c r="E57" s="229"/>
      <c r="F57" s="229"/>
      <c r="G57" s="229"/>
      <c r="H57" s="229"/>
      <c r="I57" s="229"/>
      <c r="J57" s="229"/>
      <c r="K57" s="229"/>
      <c r="L57" s="229"/>
      <c r="M57" s="229"/>
      <c r="N57" s="229"/>
      <c r="O57" s="229"/>
      <c r="P57" s="229"/>
      <c r="Q57" s="229"/>
      <c r="R57" s="229"/>
      <c r="S57" s="229"/>
      <c r="T57" s="137"/>
      <c r="U57" s="137"/>
      <c r="V57" s="229"/>
      <c r="W57" s="229"/>
      <c r="X57" s="229"/>
      <c r="Y57" s="229"/>
      <c r="Z57" s="137"/>
      <c r="AA57" s="137"/>
      <c r="AB57" s="137"/>
      <c r="AC57" s="137"/>
      <c r="AD57" s="137"/>
      <c r="AE57" s="137"/>
      <c r="AF57" s="229"/>
      <c r="AG57" s="137"/>
      <c r="AH57" s="229"/>
      <c r="AI57" s="229"/>
      <c r="AJ57" s="229"/>
      <c r="AK57" s="229"/>
      <c r="AL57" s="232"/>
      <c r="AM57" s="231"/>
    </row>
    <row r="58" spans="1:39" ht="15">
      <c r="A58" s="84" t="s">
        <v>75</v>
      </c>
      <c r="B58" s="85" t="s">
        <v>76</v>
      </c>
      <c r="C58" s="132"/>
      <c r="D58" s="137"/>
      <c r="E58" s="137"/>
      <c r="F58" s="137"/>
      <c r="G58" s="137"/>
      <c r="H58" s="137"/>
      <c r="I58" s="137"/>
      <c r="J58" s="137"/>
      <c r="K58" s="137"/>
      <c r="L58" s="137"/>
      <c r="M58" s="137"/>
      <c r="N58" s="137"/>
      <c r="O58" s="137"/>
      <c r="P58" s="137"/>
      <c r="Q58" s="137"/>
      <c r="R58" s="137"/>
      <c r="S58" s="132"/>
      <c r="T58" s="132"/>
      <c r="U58" s="132"/>
      <c r="V58" s="137"/>
      <c r="W58" s="137"/>
      <c r="X58" s="137"/>
      <c r="Y58" s="137"/>
      <c r="Z58" s="132"/>
      <c r="AA58" s="132"/>
      <c r="AB58" s="132"/>
      <c r="AC58" s="132"/>
      <c r="AD58" s="132"/>
      <c r="AE58" s="132"/>
      <c r="AF58" s="137"/>
      <c r="AG58" s="132"/>
      <c r="AH58" s="137"/>
      <c r="AI58" s="137"/>
      <c r="AJ58" s="137"/>
      <c r="AK58" s="137"/>
      <c r="AL58" s="237"/>
      <c r="AM58" s="194"/>
    </row>
    <row r="59" spans="1:39" ht="14.25" customHeight="1">
      <c r="A59" s="99">
        <v>510</v>
      </c>
      <c r="B59" s="87" t="s">
        <v>77</v>
      </c>
      <c r="C59" s="131"/>
      <c r="D59" s="131"/>
      <c r="E59" s="225"/>
      <c r="F59" s="131"/>
      <c r="G59" s="131"/>
      <c r="H59" s="131"/>
      <c r="I59" s="130"/>
      <c r="J59" s="131"/>
      <c r="K59" s="131"/>
      <c r="L59" s="131"/>
      <c r="M59" s="131"/>
      <c r="N59" s="131"/>
      <c r="O59" s="131"/>
      <c r="P59" s="131"/>
      <c r="Q59" s="131"/>
      <c r="R59" s="131"/>
      <c r="S59" s="138"/>
      <c r="T59" s="132"/>
      <c r="U59" s="139"/>
      <c r="V59" s="131"/>
      <c r="W59" s="131"/>
      <c r="X59" s="131"/>
      <c r="Y59" s="131"/>
      <c r="Z59" s="138"/>
      <c r="AA59" s="132"/>
      <c r="AB59" s="132"/>
      <c r="AC59" s="132"/>
      <c r="AD59" s="132"/>
      <c r="AE59" s="139"/>
      <c r="AF59" s="131"/>
      <c r="AG59" s="226"/>
      <c r="AH59" s="131"/>
      <c r="AI59" s="131"/>
      <c r="AJ59" s="131"/>
      <c r="AK59" s="131"/>
      <c r="AL59" s="271"/>
      <c r="AM59" s="205">
        <v>17017</v>
      </c>
    </row>
    <row r="60" spans="1:39" ht="14.25" customHeight="1">
      <c r="A60" s="99">
        <v>511</v>
      </c>
      <c r="B60" s="87" t="s">
        <v>78</v>
      </c>
      <c r="C60" s="131"/>
      <c r="D60" s="131"/>
      <c r="E60" s="225"/>
      <c r="F60" s="131"/>
      <c r="G60" s="131"/>
      <c r="H60" s="131"/>
      <c r="I60" s="130"/>
      <c r="J60" s="131"/>
      <c r="K60" s="131"/>
      <c r="L60" s="131"/>
      <c r="M60" s="131"/>
      <c r="N60" s="131"/>
      <c r="O60" s="131"/>
      <c r="P60" s="131"/>
      <c r="Q60" s="131"/>
      <c r="R60" s="131"/>
      <c r="S60" s="254"/>
      <c r="T60" s="132"/>
      <c r="U60" s="139"/>
      <c r="V60" s="131"/>
      <c r="W60" s="131"/>
      <c r="X60" s="131"/>
      <c r="Y60" s="131"/>
      <c r="Z60" s="138"/>
      <c r="AA60" s="132"/>
      <c r="AB60" s="132"/>
      <c r="AC60" s="132"/>
      <c r="AD60" s="132"/>
      <c r="AE60" s="139"/>
      <c r="AF60" s="131"/>
      <c r="AG60" s="226"/>
      <c r="AH60" s="131"/>
      <c r="AI60" s="131"/>
      <c r="AJ60" s="131"/>
      <c r="AK60" s="131"/>
      <c r="AL60" s="271"/>
      <c r="AM60" s="205">
        <v>3451</v>
      </c>
    </row>
    <row r="61" spans="1:39" ht="14.25" customHeight="1">
      <c r="A61" s="99">
        <v>530</v>
      </c>
      <c r="B61" s="87" t="s">
        <v>79</v>
      </c>
      <c r="C61" s="131"/>
      <c r="D61" s="131"/>
      <c r="E61" s="225"/>
      <c r="F61" s="131"/>
      <c r="G61" s="131"/>
      <c r="H61" s="131"/>
      <c r="I61" s="130"/>
      <c r="J61" s="131"/>
      <c r="K61" s="131"/>
      <c r="L61" s="131"/>
      <c r="M61" s="131"/>
      <c r="N61" s="131"/>
      <c r="O61" s="131"/>
      <c r="P61" s="131"/>
      <c r="Q61" s="131"/>
      <c r="R61" s="131"/>
      <c r="S61" s="131"/>
      <c r="T61" s="132"/>
      <c r="U61" s="139"/>
      <c r="V61" s="131"/>
      <c r="W61" s="131"/>
      <c r="X61" s="131"/>
      <c r="Y61" s="131"/>
      <c r="Z61" s="138"/>
      <c r="AA61" s="132"/>
      <c r="AB61" s="132"/>
      <c r="AC61" s="132"/>
      <c r="AD61" s="132"/>
      <c r="AE61" s="139"/>
      <c r="AF61" s="131"/>
      <c r="AG61" s="226"/>
      <c r="AH61" s="131"/>
      <c r="AI61" s="131"/>
      <c r="AJ61" s="131"/>
      <c r="AK61" s="131"/>
      <c r="AL61" s="271"/>
      <c r="AM61" s="205">
        <v>34260</v>
      </c>
    </row>
    <row r="62" spans="1:39" ht="14.25" customHeight="1">
      <c r="A62" s="99">
        <v>531</v>
      </c>
      <c r="B62" s="87" t="s">
        <v>80</v>
      </c>
      <c r="C62" s="131"/>
      <c r="D62" s="131"/>
      <c r="E62" s="225"/>
      <c r="F62" s="131"/>
      <c r="G62" s="131"/>
      <c r="H62" s="131"/>
      <c r="I62" s="130"/>
      <c r="J62" s="131"/>
      <c r="K62" s="131"/>
      <c r="L62" s="131"/>
      <c r="M62" s="131"/>
      <c r="N62" s="131"/>
      <c r="O62" s="131"/>
      <c r="P62" s="131"/>
      <c r="Q62" s="131"/>
      <c r="R62" s="131"/>
      <c r="S62" s="244"/>
      <c r="T62" s="132"/>
      <c r="U62" s="139"/>
      <c r="V62" s="131"/>
      <c r="W62" s="131"/>
      <c r="X62" s="131"/>
      <c r="Y62" s="131"/>
      <c r="Z62" s="138"/>
      <c r="AA62" s="132"/>
      <c r="AB62" s="132"/>
      <c r="AC62" s="132"/>
      <c r="AD62" s="132"/>
      <c r="AE62" s="139"/>
      <c r="AF62" s="131"/>
      <c r="AG62" s="226"/>
      <c r="AH62" s="131"/>
      <c r="AI62" s="131"/>
      <c r="AJ62" s="131"/>
      <c r="AK62" s="131"/>
      <c r="AL62" s="271"/>
      <c r="AM62" s="205">
        <v>0</v>
      </c>
    </row>
    <row r="63" spans="1:39" ht="14.25" customHeight="1">
      <c r="A63" s="99">
        <v>540</v>
      </c>
      <c r="B63" s="87" t="s">
        <v>81</v>
      </c>
      <c r="C63" s="131"/>
      <c r="D63" s="131"/>
      <c r="E63" s="225"/>
      <c r="F63" s="131"/>
      <c r="G63" s="131"/>
      <c r="H63" s="131"/>
      <c r="I63" s="130"/>
      <c r="J63" s="131"/>
      <c r="K63" s="131"/>
      <c r="L63" s="131"/>
      <c r="M63" s="131"/>
      <c r="N63" s="131"/>
      <c r="O63" s="131"/>
      <c r="P63" s="131"/>
      <c r="Q63" s="131"/>
      <c r="R63" s="131"/>
      <c r="S63" s="131"/>
      <c r="T63" s="132"/>
      <c r="U63" s="139"/>
      <c r="V63" s="131"/>
      <c r="W63" s="131"/>
      <c r="X63" s="131"/>
      <c r="Y63" s="131"/>
      <c r="Z63" s="138"/>
      <c r="AA63" s="132"/>
      <c r="AB63" s="132"/>
      <c r="AC63" s="132"/>
      <c r="AD63" s="132"/>
      <c r="AE63" s="139"/>
      <c r="AF63" s="131"/>
      <c r="AG63" s="226"/>
      <c r="AH63" s="131"/>
      <c r="AI63" s="131"/>
      <c r="AJ63" s="131"/>
      <c r="AK63" s="131"/>
      <c r="AL63" s="271"/>
      <c r="AM63" s="205">
        <v>42622</v>
      </c>
    </row>
    <row r="64" spans="1:39" ht="14.25" customHeight="1">
      <c r="A64" s="99">
        <v>541</v>
      </c>
      <c r="B64" s="87" t="s">
        <v>82</v>
      </c>
      <c r="C64" s="131"/>
      <c r="D64" s="131"/>
      <c r="E64" s="225"/>
      <c r="F64" s="131"/>
      <c r="G64" s="131"/>
      <c r="H64" s="131"/>
      <c r="I64" s="130"/>
      <c r="J64" s="131"/>
      <c r="K64" s="131"/>
      <c r="L64" s="131"/>
      <c r="M64" s="131"/>
      <c r="N64" s="131"/>
      <c r="O64" s="131"/>
      <c r="P64" s="131"/>
      <c r="Q64" s="131"/>
      <c r="R64" s="131"/>
      <c r="S64" s="245"/>
      <c r="T64" s="132"/>
      <c r="U64" s="139"/>
      <c r="V64" s="131"/>
      <c r="W64" s="131"/>
      <c r="X64" s="131"/>
      <c r="Y64" s="131"/>
      <c r="Z64" s="138"/>
      <c r="AA64" s="132"/>
      <c r="AB64" s="132"/>
      <c r="AC64" s="132"/>
      <c r="AD64" s="132"/>
      <c r="AE64" s="139"/>
      <c r="AF64" s="131"/>
      <c r="AG64" s="226"/>
      <c r="AH64" s="131"/>
      <c r="AI64" s="131"/>
      <c r="AJ64" s="131"/>
      <c r="AK64" s="131"/>
      <c r="AL64" s="271"/>
      <c r="AM64" s="205">
        <v>21343</v>
      </c>
    </row>
    <row r="65" spans="1:39" ht="14.25" customHeight="1">
      <c r="A65" s="99">
        <v>550</v>
      </c>
      <c r="B65" s="87" t="s">
        <v>83</v>
      </c>
      <c r="C65" s="131"/>
      <c r="D65" s="131"/>
      <c r="E65" s="225"/>
      <c r="F65" s="131"/>
      <c r="G65" s="131"/>
      <c r="H65" s="131"/>
      <c r="I65" s="130"/>
      <c r="J65" s="131"/>
      <c r="K65" s="131"/>
      <c r="L65" s="131"/>
      <c r="M65" s="131"/>
      <c r="N65" s="131"/>
      <c r="O65" s="131"/>
      <c r="P65" s="131"/>
      <c r="Q65" s="131"/>
      <c r="R65" s="131"/>
      <c r="S65" s="131"/>
      <c r="T65" s="132"/>
      <c r="U65" s="139"/>
      <c r="V65" s="131"/>
      <c r="W65" s="131"/>
      <c r="X65" s="131"/>
      <c r="Y65" s="131"/>
      <c r="Z65" s="138"/>
      <c r="AA65" s="132"/>
      <c r="AB65" s="132"/>
      <c r="AC65" s="132"/>
      <c r="AD65" s="132"/>
      <c r="AE65" s="139"/>
      <c r="AF65" s="131"/>
      <c r="AG65" s="226"/>
      <c r="AH65" s="131"/>
      <c r="AI65" s="131"/>
      <c r="AJ65" s="131"/>
      <c r="AK65" s="131"/>
      <c r="AL65" s="271"/>
      <c r="AM65" s="205">
        <v>0</v>
      </c>
    </row>
    <row r="66" spans="1:39" ht="14.25" customHeight="1">
      <c r="A66" s="99">
        <v>560</v>
      </c>
      <c r="B66" s="87" t="s">
        <v>84</v>
      </c>
      <c r="C66" s="131"/>
      <c r="D66" s="131"/>
      <c r="E66" s="225"/>
      <c r="F66" s="131"/>
      <c r="G66" s="131"/>
      <c r="H66" s="131"/>
      <c r="I66" s="130"/>
      <c r="J66" s="131"/>
      <c r="K66" s="131"/>
      <c r="L66" s="131"/>
      <c r="M66" s="131"/>
      <c r="N66" s="131"/>
      <c r="O66" s="131"/>
      <c r="P66" s="131"/>
      <c r="Q66" s="131"/>
      <c r="R66" s="131"/>
      <c r="S66" s="131"/>
      <c r="T66" s="132"/>
      <c r="U66" s="139"/>
      <c r="V66" s="131"/>
      <c r="W66" s="131"/>
      <c r="X66" s="131"/>
      <c r="Y66" s="131"/>
      <c r="Z66" s="138"/>
      <c r="AA66" s="132"/>
      <c r="AB66" s="132"/>
      <c r="AC66" s="132"/>
      <c r="AD66" s="132"/>
      <c r="AE66" s="139"/>
      <c r="AF66" s="131"/>
      <c r="AG66" s="226"/>
      <c r="AH66" s="131"/>
      <c r="AI66" s="131"/>
      <c r="AJ66" s="131"/>
      <c r="AK66" s="131"/>
      <c r="AL66" s="271"/>
      <c r="AM66" s="205">
        <v>24201</v>
      </c>
    </row>
    <row r="67" spans="1:39" ht="14.25" customHeight="1">
      <c r="A67" s="99">
        <v>580</v>
      </c>
      <c r="B67" s="87" t="s">
        <v>85</v>
      </c>
      <c r="C67" s="131"/>
      <c r="D67" s="131"/>
      <c r="E67" s="225"/>
      <c r="F67" s="131"/>
      <c r="G67" s="131"/>
      <c r="H67" s="131"/>
      <c r="I67" s="130"/>
      <c r="J67" s="131"/>
      <c r="K67" s="131"/>
      <c r="L67" s="131"/>
      <c r="M67" s="131"/>
      <c r="N67" s="131"/>
      <c r="O67" s="131"/>
      <c r="P67" s="131"/>
      <c r="Q67" s="131"/>
      <c r="R67" s="131"/>
      <c r="S67" s="131"/>
      <c r="T67" s="132"/>
      <c r="U67" s="139"/>
      <c r="V67" s="131"/>
      <c r="W67" s="131"/>
      <c r="X67" s="131"/>
      <c r="Y67" s="131"/>
      <c r="Z67" s="138"/>
      <c r="AA67" s="132"/>
      <c r="AB67" s="132"/>
      <c r="AC67" s="132"/>
      <c r="AD67" s="132"/>
      <c r="AE67" s="139"/>
      <c r="AF67" s="131"/>
      <c r="AG67" s="226"/>
      <c r="AH67" s="131"/>
      <c r="AI67" s="131"/>
      <c r="AJ67" s="131"/>
      <c r="AK67" s="131"/>
      <c r="AL67" s="271"/>
      <c r="AM67" s="205">
        <v>1935</v>
      </c>
    </row>
    <row r="68" spans="1:39" ht="14.25" customHeight="1">
      <c r="A68" s="377" t="s">
        <v>86</v>
      </c>
      <c r="B68" s="378"/>
      <c r="C68" s="131">
        <f aca="true" t="shared" si="5" ref="C68:AL68">SUM(C59:C67)</f>
        <v>0</v>
      </c>
      <c r="D68" s="102">
        <f t="shared" si="5"/>
        <v>0</v>
      </c>
      <c r="E68" s="103">
        <f t="shared" si="5"/>
        <v>0</v>
      </c>
      <c r="F68" s="89">
        <f t="shared" si="5"/>
        <v>0</v>
      </c>
      <c r="G68" s="102">
        <f t="shared" si="5"/>
        <v>0</v>
      </c>
      <c r="H68" s="102">
        <f t="shared" si="5"/>
        <v>0</v>
      </c>
      <c r="I68" s="101">
        <f t="shared" si="5"/>
        <v>0</v>
      </c>
      <c r="J68" s="102">
        <f t="shared" si="5"/>
        <v>0</v>
      </c>
      <c r="K68" s="102">
        <f t="shared" si="5"/>
        <v>0</v>
      </c>
      <c r="L68" s="102">
        <f t="shared" si="5"/>
        <v>0</v>
      </c>
      <c r="M68" s="102">
        <f t="shared" si="5"/>
        <v>0</v>
      </c>
      <c r="N68" s="102">
        <f t="shared" si="5"/>
        <v>0</v>
      </c>
      <c r="O68" s="102">
        <f t="shared" si="5"/>
        <v>0</v>
      </c>
      <c r="P68" s="102">
        <f t="shared" si="5"/>
        <v>0</v>
      </c>
      <c r="Q68" s="102">
        <f t="shared" si="5"/>
        <v>0</v>
      </c>
      <c r="R68" s="102">
        <f t="shared" si="5"/>
        <v>0</v>
      </c>
      <c r="S68" s="102">
        <f t="shared" si="5"/>
        <v>0</v>
      </c>
      <c r="T68" s="92">
        <f t="shared" si="5"/>
        <v>0</v>
      </c>
      <c r="U68" s="93">
        <f t="shared" si="5"/>
        <v>0</v>
      </c>
      <c r="V68" s="102">
        <f t="shared" si="5"/>
        <v>0</v>
      </c>
      <c r="W68" s="102">
        <f t="shared" si="5"/>
        <v>0</v>
      </c>
      <c r="X68" s="102">
        <f t="shared" si="5"/>
        <v>0</v>
      </c>
      <c r="Y68" s="102">
        <f t="shared" si="5"/>
        <v>0</v>
      </c>
      <c r="Z68" s="91">
        <f t="shared" si="5"/>
        <v>0</v>
      </c>
      <c r="AA68" s="92">
        <f t="shared" si="5"/>
        <v>0</v>
      </c>
      <c r="AB68" s="92">
        <f t="shared" si="5"/>
        <v>0</v>
      </c>
      <c r="AC68" s="92">
        <f t="shared" si="5"/>
        <v>0</v>
      </c>
      <c r="AD68" s="92">
        <f t="shared" si="5"/>
        <v>0</v>
      </c>
      <c r="AE68" s="93">
        <f t="shared" si="5"/>
        <v>0</v>
      </c>
      <c r="AF68" s="102">
        <f t="shared" si="5"/>
        <v>0</v>
      </c>
      <c r="AG68" s="95">
        <f t="shared" si="5"/>
        <v>0</v>
      </c>
      <c r="AH68" s="102">
        <f t="shared" si="5"/>
        <v>0</v>
      </c>
      <c r="AI68" s="102">
        <f t="shared" si="5"/>
        <v>0</v>
      </c>
      <c r="AJ68" s="102">
        <f t="shared" si="5"/>
        <v>0</v>
      </c>
      <c r="AK68" s="102">
        <f t="shared" si="5"/>
        <v>0</v>
      </c>
      <c r="AL68" s="272">
        <f t="shared" si="5"/>
        <v>0</v>
      </c>
      <c r="AM68" s="207">
        <f>SUM(AM59:AM67)</f>
        <v>144829</v>
      </c>
    </row>
    <row r="69" spans="1:39" ht="8.25" customHeight="1">
      <c r="A69" s="97"/>
      <c r="B69" s="98"/>
      <c r="C69" s="137"/>
      <c r="D69" s="229"/>
      <c r="E69" s="229"/>
      <c r="F69" s="229"/>
      <c r="G69" s="229"/>
      <c r="H69" s="229"/>
      <c r="I69" s="229"/>
      <c r="J69" s="229"/>
      <c r="K69" s="229"/>
      <c r="L69" s="229"/>
      <c r="M69" s="229"/>
      <c r="N69" s="229"/>
      <c r="O69" s="229"/>
      <c r="P69" s="229"/>
      <c r="Q69" s="229"/>
      <c r="R69" s="229"/>
      <c r="S69" s="229"/>
      <c r="T69" s="137"/>
      <c r="U69" s="137"/>
      <c r="V69" s="229"/>
      <c r="W69" s="229"/>
      <c r="X69" s="229"/>
      <c r="Y69" s="229"/>
      <c r="Z69" s="137"/>
      <c r="AA69" s="137"/>
      <c r="AB69" s="137"/>
      <c r="AC69" s="137"/>
      <c r="AD69" s="137"/>
      <c r="AE69" s="137"/>
      <c r="AF69" s="229"/>
      <c r="AG69" s="137"/>
      <c r="AH69" s="229"/>
      <c r="AI69" s="229"/>
      <c r="AJ69" s="229"/>
      <c r="AK69" s="229"/>
      <c r="AL69" s="232"/>
      <c r="AM69" s="231"/>
    </row>
    <row r="70" spans="1:39" ht="15">
      <c r="A70" s="100" t="s">
        <v>87</v>
      </c>
      <c r="B70" s="85" t="s">
        <v>88</v>
      </c>
      <c r="C70" s="132"/>
      <c r="D70" s="137"/>
      <c r="E70" s="137"/>
      <c r="F70" s="137"/>
      <c r="G70" s="137"/>
      <c r="H70" s="137"/>
      <c r="I70" s="137"/>
      <c r="J70" s="137"/>
      <c r="K70" s="132"/>
      <c r="L70" s="132"/>
      <c r="M70" s="132"/>
      <c r="N70" s="132"/>
      <c r="O70" s="132"/>
      <c r="P70" s="137"/>
      <c r="Q70" s="132"/>
      <c r="R70" s="132"/>
      <c r="S70" s="132"/>
      <c r="T70" s="132"/>
      <c r="U70" s="132"/>
      <c r="V70" s="137"/>
      <c r="W70" s="137"/>
      <c r="X70" s="132"/>
      <c r="Y70" s="132"/>
      <c r="Z70" s="132"/>
      <c r="AA70" s="132"/>
      <c r="AB70" s="132"/>
      <c r="AC70" s="132"/>
      <c r="AD70" s="132"/>
      <c r="AE70" s="132"/>
      <c r="AF70" s="137"/>
      <c r="AG70" s="132"/>
      <c r="AH70" s="137"/>
      <c r="AI70" s="137"/>
      <c r="AJ70" s="137"/>
      <c r="AK70" s="137"/>
      <c r="AL70" s="237"/>
      <c r="AM70" s="194"/>
    </row>
    <row r="71" spans="1:39" ht="14.25" customHeight="1">
      <c r="A71" s="99">
        <v>610</v>
      </c>
      <c r="B71" s="87" t="s">
        <v>442</v>
      </c>
      <c r="C71" s="131"/>
      <c r="D71" s="131"/>
      <c r="E71" s="225"/>
      <c r="F71" s="131"/>
      <c r="G71" s="131"/>
      <c r="H71" s="131"/>
      <c r="I71" s="130"/>
      <c r="J71" s="131"/>
      <c r="K71" s="138"/>
      <c r="L71" s="132"/>
      <c r="M71" s="132"/>
      <c r="N71" s="132"/>
      <c r="O71" s="139"/>
      <c r="P71" s="131"/>
      <c r="Q71" s="131"/>
      <c r="R71" s="137"/>
      <c r="S71" s="137"/>
      <c r="T71" s="131"/>
      <c r="U71" s="131"/>
      <c r="V71" s="131"/>
      <c r="W71" s="131"/>
      <c r="X71" s="254"/>
      <c r="Y71" s="137"/>
      <c r="Z71" s="132"/>
      <c r="AA71" s="132"/>
      <c r="AB71" s="132"/>
      <c r="AC71" s="132"/>
      <c r="AD71" s="132"/>
      <c r="AE71" s="139"/>
      <c r="AF71" s="131"/>
      <c r="AG71" s="226"/>
      <c r="AH71" s="131"/>
      <c r="AI71" s="131"/>
      <c r="AJ71" s="131"/>
      <c r="AK71" s="131"/>
      <c r="AL71" s="271"/>
      <c r="AM71" s="205">
        <v>134487</v>
      </c>
    </row>
    <row r="72" spans="1:39" ht="14.25" customHeight="1">
      <c r="A72" s="99">
        <v>611</v>
      </c>
      <c r="B72" s="87" t="s">
        <v>89</v>
      </c>
      <c r="C72" s="131"/>
      <c r="D72" s="131"/>
      <c r="E72" s="225"/>
      <c r="F72" s="131"/>
      <c r="G72" s="131"/>
      <c r="H72" s="131"/>
      <c r="I72" s="130"/>
      <c r="J72" s="131"/>
      <c r="K72" s="138"/>
      <c r="L72" s="132"/>
      <c r="M72" s="139"/>
      <c r="N72" s="131"/>
      <c r="O72" s="131"/>
      <c r="P72" s="131"/>
      <c r="Q72" s="131"/>
      <c r="R72" s="131"/>
      <c r="S72" s="131"/>
      <c r="T72" s="131"/>
      <c r="U72" s="131"/>
      <c r="V72" s="131"/>
      <c r="W72" s="131"/>
      <c r="X72" s="131"/>
      <c r="Y72" s="131"/>
      <c r="Z72" s="138"/>
      <c r="AA72" s="132"/>
      <c r="AB72" s="132"/>
      <c r="AC72" s="132"/>
      <c r="AD72" s="132"/>
      <c r="AE72" s="139"/>
      <c r="AF72" s="131"/>
      <c r="AG72" s="226"/>
      <c r="AH72" s="131"/>
      <c r="AI72" s="131"/>
      <c r="AJ72" s="131"/>
      <c r="AK72" s="131"/>
      <c r="AL72" s="271"/>
      <c r="AM72" s="205">
        <v>28053</v>
      </c>
    </row>
    <row r="73" spans="1:39" ht="14.25" customHeight="1">
      <c r="A73" s="99">
        <v>613</v>
      </c>
      <c r="B73" s="87" t="s">
        <v>90</v>
      </c>
      <c r="C73" s="131"/>
      <c r="D73" s="131"/>
      <c r="E73" s="225"/>
      <c r="F73" s="131"/>
      <c r="G73" s="131"/>
      <c r="H73" s="131"/>
      <c r="I73" s="130"/>
      <c r="J73" s="131"/>
      <c r="K73" s="138"/>
      <c r="L73" s="132"/>
      <c r="M73" s="132"/>
      <c r="N73" s="235"/>
      <c r="O73" s="266"/>
      <c r="P73" s="131"/>
      <c r="Q73" s="138"/>
      <c r="R73" s="132"/>
      <c r="S73" s="139"/>
      <c r="T73" s="131"/>
      <c r="U73" s="139"/>
      <c r="V73" s="131"/>
      <c r="W73" s="131"/>
      <c r="X73" s="132"/>
      <c r="Y73" s="132"/>
      <c r="Z73" s="132"/>
      <c r="AA73" s="132"/>
      <c r="AB73" s="132"/>
      <c r="AC73" s="132"/>
      <c r="AD73" s="132"/>
      <c r="AE73" s="139"/>
      <c r="AF73" s="131"/>
      <c r="AG73" s="226"/>
      <c r="AH73" s="131"/>
      <c r="AI73" s="131"/>
      <c r="AJ73" s="131"/>
      <c r="AK73" s="131"/>
      <c r="AL73" s="271"/>
      <c r="AM73" s="205">
        <v>0</v>
      </c>
    </row>
    <row r="74" spans="1:39" ht="14.25" customHeight="1">
      <c r="A74" s="99">
        <v>614</v>
      </c>
      <c r="B74" s="87" t="s">
        <v>91</v>
      </c>
      <c r="C74" s="131"/>
      <c r="D74" s="227"/>
      <c r="E74" s="228"/>
      <c r="F74" s="227"/>
      <c r="G74" s="227"/>
      <c r="H74" s="227"/>
      <c r="I74" s="134"/>
      <c r="J74" s="227"/>
      <c r="K74" s="138"/>
      <c r="L74" s="132"/>
      <c r="M74" s="132"/>
      <c r="N74" s="132"/>
      <c r="O74" s="139"/>
      <c r="P74" s="227"/>
      <c r="Q74" s="138"/>
      <c r="R74" s="132"/>
      <c r="S74" s="243"/>
      <c r="T74" s="131"/>
      <c r="U74" s="227"/>
      <c r="V74" s="227"/>
      <c r="W74" s="227"/>
      <c r="X74" s="132"/>
      <c r="Y74" s="137"/>
      <c r="Z74" s="132"/>
      <c r="AA74" s="132"/>
      <c r="AB74" s="132"/>
      <c r="AC74" s="132"/>
      <c r="AD74" s="132"/>
      <c r="AE74" s="139"/>
      <c r="AF74" s="227"/>
      <c r="AG74" s="226"/>
      <c r="AH74" s="227"/>
      <c r="AI74" s="227"/>
      <c r="AJ74" s="227"/>
      <c r="AK74" s="227"/>
      <c r="AL74" s="271"/>
      <c r="AM74" s="205">
        <v>17783</v>
      </c>
    </row>
    <row r="75" spans="1:39" ht="14.25" customHeight="1">
      <c r="A75" s="99">
        <v>620</v>
      </c>
      <c r="B75" s="87" t="s">
        <v>92</v>
      </c>
      <c r="C75" s="131"/>
      <c r="D75" s="136"/>
      <c r="E75" s="233"/>
      <c r="F75" s="136"/>
      <c r="G75" s="136"/>
      <c r="H75" s="136"/>
      <c r="I75" s="135"/>
      <c r="J75" s="136"/>
      <c r="K75" s="136"/>
      <c r="L75" s="136"/>
      <c r="M75" s="136"/>
      <c r="N75" s="136"/>
      <c r="O75" s="136"/>
      <c r="P75" s="136"/>
      <c r="Q75" s="136"/>
      <c r="R75" s="136"/>
      <c r="S75" s="136"/>
      <c r="T75" s="131"/>
      <c r="U75" s="131"/>
      <c r="V75" s="136"/>
      <c r="W75" s="136"/>
      <c r="X75" s="136"/>
      <c r="Y75" s="136"/>
      <c r="Z75" s="138"/>
      <c r="AA75" s="132"/>
      <c r="AB75" s="132"/>
      <c r="AC75" s="132"/>
      <c r="AD75" s="132"/>
      <c r="AE75" s="139"/>
      <c r="AF75" s="136"/>
      <c r="AG75" s="226"/>
      <c r="AH75" s="136"/>
      <c r="AI75" s="136"/>
      <c r="AJ75" s="136"/>
      <c r="AK75" s="136"/>
      <c r="AL75" s="271"/>
      <c r="AM75" s="207">
        <v>40119</v>
      </c>
    </row>
    <row r="76" spans="1:39" ht="14.25" customHeight="1">
      <c r="A76" s="99">
        <v>621</v>
      </c>
      <c r="B76" s="87" t="s">
        <v>93</v>
      </c>
      <c r="C76" s="131"/>
      <c r="D76" s="136"/>
      <c r="E76" s="233"/>
      <c r="F76" s="136"/>
      <c r="G76" s="136"/>
      <c r="H76" s="136"/>
      <c r="I76" s="135"/>
      <c r="J76" s="136"/>
      <c r="K76" s="136"/>
      <c r="L76" s="136"/>
      <c r="M76" s="136"/>
      <c r="N76" s="136"/>
      <c r="O76" s="136"/>
      <c r="P76" s="136"/>
      <c r="Q76" s="136"/>
      <c r="R76" s="136"/>
      <c r="S76" s="281"/>
      <c r="T76" s="131"/>
      <c r="U76" s="131"/>
      <c r="V76" s="136"/>
      <c r="W76" s="136"/>
      <c r="X76" s="131"/>
      <c r="Y76" s="131"/>
      <c r="Z76" s="138"/>
      <c r="AA76" s="132"/>
      <c r="AB76" s="132"/>
      <c r="AC76" s="132"/>
      <c r="AD76" s="132"/>
      <c r="AE76" s="139"/>
      <c r="AF76" s="136"/>
      <c r="AG76" s="226"/>
      <c r="AH76" s="136"/>
      <c r="AI76" s="136"/>
      <c r="AJ76" s="136"/>
      <c r="AK76" s="136"/>
      <c r="AL76" s="271"/>
      <c r="AM76" s="207">
        <v>1400</v>
      </c>
    </row>
    <row r="77" spans="1:39" ht="14.25" customHeight="1">
      <c r="A77" s="99">
        <v>622</v>
      </c>
      <c r="B77" s="87" t="s">
        <v>376</v>
      </c>
      <c r="C77" s="131"/>
      <c r="D77" s="136"/>
      <c r="E77" s="233"/>
      <c r="F77" s="136"/>
      <c r="G77" s="136"/>
      <c r="H77" s="136"/>
      <c r="I77" s="135"/>
      <c r="J77" s="136"/>
      <c r="K77" s="245"/>
      <c r="L77" s="235"/>
      <c r="M77" s="235"/>
      <c r="N77" s="235"/>
      <c r="O77" s="266"/>
      <c r="P77" s="136"/>
      <c r="Q77" s="245"/>
      <c r="R77" s="235"/>
      <c r="S77" s="132"/>
      <c r="T77" s="266"/>
      <c r="U77" s="131"/>
      <c r="V77" s="136"/>
      <c r="W77" s="136"/>
      <c r="X77" s="245"/>
      <c r="Y77" s="235"/>
      <c r="Z77" s="132"/>
      <c r="AA77" s="132"/>
      <c r="AB77" s="132"/>
      <c r="AC77" s="132"/>
      <c r="AD77" s="132"/>
      <c r="AE77" s="139"/>
      <c r="AF77" s="136"/>
      <c r="AG77" s="226"/>
      <c r="AH77" s="136"/>
      <c r="AI77" s="136"/>
      <c r="AJ77" s="136"/>
      <c r="AK77" s="136"/>
      <c r="AL77" s="271"/>
      <c r="AM77" s="207">
        <v>20978</v>
      </c>
    </row>
    <row r="78" spans="1:39" ht="14.25" customHeight="1">
      <c r="A78" s="99">
        <v>623</v>
      </c>
      <c r="B78" s="87" t="s">
        <v>510</v>
      </c>
      <c r="C78" s="131"/>
      <c r="D78" s="136"/>
      <c r="E78" s="233"/>
      <c r="F78" s="136"/>
      <c r="G78" s="136"/>
      <c r="H78" s="136"/>
      <c r="I78" s="135"/>
      <c r="J78" s="136"/>
      <c r="K78" s="138"/>
      <c r="L78" s="132"/>
      <c r="M78" s="132"/>
      <c r="N78" s="132"/>
      <c r="O78" s="139"/>
      <c r="P78" s="131"/>
      <c r="Q78" s="131"/>
      <c r="R78" s="132"/>
      <c r="S78" s="131"/>
      <c r="T78" s="131"/>
      <c r="U78" s="131"/>
      <c r="V78" s="131"/>
      <c r="W78" s="131"/>
      <c r="X78" s="138"/>
      <c r="Y78" s="132"/>
      <c r="Z78" s="132"/>
      <c r="AA78" s="132"/>
      <c r="AB78" s="132"/>
      <c r="AC78" s="132"/>
      <c r="AD78" s="132"/>
      <c r="AE78" s="139"/>
      <c r="AF78" s="136"/>
      <c r="AG78" s="226"/>
      <c r="AH78" s="136"/>
      <c r="AI78" s="136"/>
      <c r="AJ78" s="136"/>
      <c r="AK78" s="136"/>
      <c r="AL78" s="271"/>
      <c r="AM78" s="207">
        <v>45937</v>
      </c>
    </row>
    <row r="79" spans="1:39" ht="14.25" customHeight="1">
      <c r="A79" s="99">
        <v>630</v>
      </c>
      <c r="B79" s="87" t="s">
        <v>94</v>
      </c>
      <c r="C79" s="131"/>
      <c r="D79" s="131"/>
      <c r="E79" s="225"/>
      <c r="F79" s="131"/>
      <c r="G79" s="131"/>
      <c r="H79" s="131"/>
      <c r="I79" s="130"/>
      <c r="J79" s="131"/>
      <c r="K79" s="131"/>
      <c r="L79" s="131"/>
      <c r="M79" s="131"/>
      <c r="N79" s="131"/>
      <c r="O79" s="131"/>
      <c r="P79" s="131"/>
      <c r="Q79" s="131"/>
      <c r="R79" s="131"/>
      <c r="S79" s="131"/>
      <c r="T79" s="138"/>
      <c r="U79" s="139"/>
      <c r="V79" s="131"/>
      <c r="W79" s="131"/>
      <c r="X79" s="131"/>
      <c r="Y79" s="131"/>
      <c r="Z79" s="132"/>
      <c r="AA79" s="132"/>
      <c r="AB79" s="132"/>
      <c r="AC79" s="132"/>
      <c r="AD79" s="132"/>
      <c r="AE79" s="139"/>
      <c r="AF79" s="131"/>
      <c r="AG79" s="226"/>
      <c r="AH79" s="131"/>
      <c r="AI79" s="131"/>
      <c r="AJ79" s="131"/>
      <c r="AK79" s="131"/>
      <c r="AL79" s="271"/>
      <c r="AM79" s="205">
        <v>15126</v>
      </c>
    </row>
    <row r="80" spans="1:39" ht="14.25" customHeight="1">
      <c r="A80" s="99">
        <v>641</v>
      </c>
      <c r="B80" s="87" t="s">
        <v>95</v>
      </c>
      <c r="C80" s="131"/>
      <c r="D80" s="131"/>
      <c r="E80" s="225"/>
      <c r="F80" s="131"/>
      <c r="G80" s="131"/>
      <c r="H80" s="131"/>
      <c r="I80" s="130"/>
      <c r="J80" s="131"/>
      <c r="K80" s="131"/>
      <c r="L80" s="131"/>
      <c r="M80" s="131"/>
      <c r="N80" s="131"/>
      <c r="O80" s="131"/>
      <c r="P80" s="131"/>
      <c r="Q80" s="131"/>
      <c r="R80" s="131"/>
      <c r="S80" s="131"/>
      <c r="T80" s="138"/>
      <c r="U80" s="139"/>
      <c r="V80" s="131"/>
      <c r="W80" s="131"/>
      <c r="X80" s="131"/>
      <c r="Y80" s="131"/>
      <c r="Z80" s="138"/>
      <c r="AA80" s="132"/>
      <c r="AB80" s="132"/>
      <c r="AC80" s="132"/>
      <c r="AD80" s="132"/>
      <c r="AE80" s="139"/>
      <c r="AF80" s="131"/>
      <c r="AG80" s="226"/>
      <c r="AH80" s="131"/>
      <c r="AI80" s="131"/>
      <c r="AJ80" s="131"/>
      <c r="AK80" s="131"/>
      <c r="AL80" s="271"/>
      <c r="AM80" s="205">
        <v>0</v>
      </c>
    </row>
    <row r="81" spans="1:39" ht="14.25" customHeight="1">
      <c r="A81" s="99">
        <v>650</v>
      </c>
      <c r="B81" s="87" t="s">
        <v>96</v>
      </c>
      <c r="C81" s="131"/>
      <c r="D81" s="131"/>
      <c r="E81" s="225"/>
      <c r="F81" s="131"/>
      <c r="G81" s="131"/>
      <c r="H81" s="131"/>
      <c r="I81" s="130"/>
      <c r="J81" s="131"/>
      <c r="K81" s="131"/>
      <c r="L81" s="131"/>
      <c r="M81" s="131"/>
      <c r="N81" s="131"/>
      <c r="O81" s="131"/>
      <c r="P81" s="131"/>
      <c r="Q81" s="131"/>
      <c r="R81" s="131"/>
      <c r="S81" s="131"/>
      <c r="T81" s="132"/>
      <c r="U81" s="131"/>
      <c r="V81" s="131"/>
      <c r="W81" s="131"/>
      <c r="X81" s="131"/>
      <c r="Y81" s="131"/>
      <c r="Z81" s="138"/>
      <c r="AA81" s="132"/>
      <c r="AB81" s="132"/>
      <c r="AC81" s="132"/>
      <c r="AD81" s="132"/>
      <c r="AE81" s="139"/>
      <c r="AF81" s="131"/>
      <c r="AG81" s="226"/>
      <c r="AH81" s="131"/>
      <c r="AI81" s="131"/>
      <c r="AJ81" s="131"/>
      <c r="AK81" s="131"/>
      <c r="AL81" s="271"/>
      <c r="AM81" s="205">
        <v>0</v>
      </c>
    </row>
    <row r="82" spans="1:39" ht="14.25" customHeight="1">
      <c r="A82" s="99">
        <v>651</v>
      </c>
      <c r="B82" s="87" t="s">
        <v>97</v>
      </c>
      <c r="C82" s="131"/>
      <c r="D82" s="131"/>
      <c r="E82" s="225"/>
      <c r="F82" s="131"/>
      <c r="G82" s="131"/>
      <c r="H82" s="131"/>
      <c r="I82" s="130"/>
      <c r="J82" s="131"/>
      <c r="K82" s="131"/>
      <c r="L82" s="131"/>
      <c r="M82" s="131"/>
      <c r="N82" s="131"/>
      <c r="O82" s="131"/>
      <c r="P82" s="131"/>
      <c r="Q82" s="131"/>
      <c r="R82" s="131"/>
      <c r="S82" s="245"/>
      <c r="T82" s="132"/>
      <c r="U82" s="139"/>
      <c r="V82" s="131"/>
      <c r="W82" s="131"/>
      <c r="X82" s="131"/>
      <c r="Y82" s="131"/>
      <c r="Z82" s="138"/>
      <c r="AA82" s="132"/>
      <c r="AB82" s="132"/>
      <c r="AC82" s="132"/>
      <c r="AD82" s="132"/>
      <c r="AE82" s="139"/>
      <c r="AF82" s="131"/>
      <c r="AG82" s="226"/>
      <c r="AH82" s="131"/>
      <c r="AI82" s="131"/>
      <c r="AJ82" s="131"/>
      <c r="AK82" s="131"/>
      <c r="AL82" s="271"/>
      <c r="AM82" s="205">
        <v>0</v>
      </c>
    </row>
    <row r="83" spans="1:39" ht="14.25" customHeight="1">
      <c r="A83" s="99">
        <v>652</v>
      </c>
      <c r="B83" s="87" t="s">
        <v>98</v>
      </c>
      <c r="C83" s="131"/>
      <c r="D83" s="227"/>
      <c r="E83" s="228"/>
      <c r="F83" s="227"/>
      <c r="G83" s="227"/>
      <c r="H83" s="227"/>
      <c r="I83" s="134"/>
      <c r="J83" s="227"/>
      <c r="K83" s="244"/>
      <c r="L83" s="229"/>
      <c r="M83" s="229"/>
      <c r="N83" s="229"/>
      <c r="O83" s="304"/>
      <c r="P83" s="227"/>
      <c r="Q83" s="244"/>
      <c r="R83" s="229"/>
      <c r="S83" s="137"/>
      <c r="T83" s="132"/>
      <c r="U83" s="234"/>
      <c r="V83" s="227"/>
      <c r="W83" s="227"/>
      <c r="X83" s="245"/>
      <c r="Y83" s="235"/>
      <c r="Z83" s="132"/>
      <c r="AA83" s="132"/>
      <c r="AB83" s="132"/>
      <c r="AC83" s="132"/>
      <c r="AD83" s="132"/>
      <c r="AE83" s="139"/>
      <c r="AF83" s="227"/>
      <c r="AG83" s="226"/>
      <c r="AH83" s="227"/>
      <c r="AI83" s="227"/>
      <c r="AJ83" s="227"/>
      <c r="AK83" s="227"/>
      <c r="AL83" s="271"/>
      <c r="AM83" s="206">
        <v>17324</v>
      </c>
    </row>
    <row r="84" spans="1:39" ht="14.25" customHeight="1">
      <c r="A84" s="377" t="s">
        <v>99</v>
      </c>
      <c r="B84" s="378"/>
      <c r="C84" s="131">
        <f>SUM(C71:C83)</f>
        <v>0</v>
      </c>
      <c r="D84" s="102">
        <f aca="true" t="shared" si="6" ref="D84:AK84">SUM(D71:D83)</f>
        <v>0</v>
      </c>
      <c r="E84" s="103">
        <f t="shared" si="6"/>
        <v>0</v>
      </c>
      <c r="F84" s="89">
        <f t="shared" si="6"/>
        <v>0</v>
      </c>
      <c r="G84" s="102">
        <f t="shared" si="6"/>
        <v>0</v>
      </c>
      <c r="H84" s="102">
        <f t="shared" si="6"/>
        <v>0</v>
      </c>
      <c r="I84" s="101">
        <f t="shared" si="6"/>
        <v>0</v>
      </c>
      <c r="J84" s="102">
        <f t="shared" si="6"/>
        <v>0</v>
      </c>
      <c r="K84" s="102">
        <f t="shared" si="6"/>
        <v>0</v>
      </c>
      <c r="L84" s="102">
        <f t="shared" si="6"/>
        <v>0</v>
      </c>
      <c r="M84" s="102">
        <f t="shared" si="6"/>
        <v>0</v>
      </c>
      <c r="N84" s="102">
        <f t="shared" si="6"/>
        <v>0</v>
      </c>
      <c r="O84" s="102">
        <f t="shared" si="6"/>
        <v>0</v>
      </c>
      <c r="P84" s="102">
        <f t="shared" si="6"/>
        <v>0</v>
      </c>
      <c r="Q84" s="102">
        <f t="shared" si="6"/>
        <v>0</v>
      </c>
      <c r="R84" s="102">
        <f t="shared" si="6"/>
        <v>0</v>
      </c>
      <c r="S84" s="305">
        <f t="shared" si="6"/>
        <v>0</v>
      </c>
      <c r="T84" s="89">
        <f t="shared" si="6"/>
        <v>0</v>
      </c>
      <c r="U84" s="89">
        <f t="shared" si="6"/>
        <v>0</v>
      </c>
      <c r="V84" s="102">
        <f t="shared" si="6"/>
        <v>0</v>
      </c>
      <c r="W84" s="102">
        <f t="shared" si="6"/>
        <v>0</v>
      </c>
      <c r="X84" s="89">
        <f t="shared" si="6"/>
        <v>0</v>
      </c>
      <c r="Y84" s="89">
        <f t="shared" si="6"/>
        <v>0</v>
      </c>
      <c r="Z84" s="92">
        <f t="shared" si="6"/>
        <v>0</v>
      </c>
      <c r="AA84" s="92">
        <f t="shared" si="6"/>
        <v>0</v>
      </c>
      <c r="AB84" s="92">
        <f t="shared" si="6"/>
        <v>0</v>
      </c>
      <c r="AC84" s="92">
        <f t="shared" si="6"/>
        <v>0</v>
      </c>
      <c r="AD84" s="92">
        <f t="shared" si="6"/>
        <v>0</v>
      </c>
      <c r="AE84" s="93">
        <f t="shared" si="6"/>
        <v>0</v>
      </c>
      <c r="AF84" s="89">
        <f t="shared" si="6"/>
        <v>0</v>
      </c>
      <c r="AG84" s="95">
        <f t="shared" si="6"/>
        <v>0</v>
      </c>
      <c r="AH84" s="102">
        <f t="shared" si="6"/>
        <v>0</v>
      </c>
      <c r="AI84" s="102">
        <f t="shared" si="6"/>
        <v>0</v>
      </c>
      <c r="AJ84" s="102">
        <f t="shared" si="6"/>
        <v>0</v>
      </c>
      <c r="AK84" s="102">
        <f t="shared" si="6"/>
        <v>0</v>
      </c>
      <c r="AL84" s="272">
        <f>SUM(AL71:AL83)</f>
        <v>0</v>
      </c>
      <c r="AM84" s="207">
        <f>SUM(AM71:AM83)</f>
        <v>321207</v>
      </c>
    </row>
    <row r="85" spans="1:39" ht="8.25" customHeight="1">
      <c r="A85" s="97"/>
      <c r="B85" s="98"/>
      <c r="C85" s="137"/>
      <c r="D85" s="229"/>
      <c r="E85" s="229"/>
      <c r="F85" s="229"/>
      <c r="G85" s="229"/>
      <c r="H85" s="229"/>
      <c r="I85" s="229"/>
      <c r="J85" s="229"/>
      <c r="K85" s="229"/>
      <c r="L85" s="229"/>
      <c r="M85" s="229"/>
      <c r="N85" s="229"/>
      <c r="O85" s="229"/>
      <c r="P85" s="229"/>
      <c r="Q85" s="229"/>
      <c r="R85" s="229"/>
      <c r="S85" s="229"/>
      <c r="T85" s="137"/>
      <c r="U85" s="137"/>
      <c r="V85" s="229"/>
      <c r="W85" s="229"/>
      <c r="X85" s="137"/>
      <c r="Y85" s="137"/>
      <c r="Z85" s="137"/>
      <c r="AA85" s="137"/>
      <c r="AB85" s="137"/>
      <c r="AC85" s="137"/>
      <c r="AD85" s="137"/>
      <c r="AE85" s="137"/>
      <c r="AF85" s="229"/>
      <c r="AG85" s="137"/>
      <c r="AH85" s="229"/>
      <c r="AI85" s="229"/>
      <c r="AJ85" s="229"/>
      <c r="AK85" s="229"/>
      <c r="AL85" s="232"/>
      <c r="AM85" s="231"/>
    </row>
    <row r="86" spans="1:39" ht="15">
      <c r="A86" s="84" t="s">
        <v>100</v>
      </c>
      <c r="B86" s="85" t="s">
        <v>101</v>
      </c>
      <c r="C86" s="132"/>
      <c r="D86" s="137"/>
      <c r="E86" s="137"/>
      <c r="F86" s="137"/>
      <c r="G86" s="137"/>
      <c r="H86" s="137"/>
      <c r="I86" s="137"/>
      <c r="J86" s="137"/>
      <c r="K86" s="137"/>
      <c r="L86" s="137"/>
      <c r="M86" s="137"/>
      <c r="N86" s="137"/>
      <c r="O86" s="137"/>
      <c r="P86" s="137"/>
      <c r="Q86" s="137"/>
      <c r="R86" s="137"/>
      <c r="S86" s="137"/>
      <c r="T86" s="132"/>
      <c r="U86" s="132"/>
      <c r="V86" s="137"/>
      <c r="W86" s="137"/>
      <c r="X86" s="137"/>
      <c r="Y86" s="137"/>
      <c r="Z86" s="132"/>
      <c r="AA86" s="132"/>
      <c r="AB86" s="132"/>
      <c r="AC86" s="132"/>
      <c r="AD86" s="132"/>
      <c r="AE86" s="132"/>
      <c r="AF86" s="137"/>
      <c r="AG86" s="132"/>
      <c r="AH86" s="137"/>
      <c r="AI86" s="137"/>
      <c r="AJ86" s="137"/>
      <c r="AK86" s="137"/>
      <c r="AL86" s="237"/>
      <c r="AM86" s="194"/>
    </row>
    <row r="87" spans="1:39" ht="14.25" customHeight="1">
      <c r="A87" s="99">
        <v>711</v>
      </c>
      <c r="B87" s="87" t="s">
        <v>102</v>
      </c>
      <c r="C87" s="131"/>
      <c r="D87" s="131"/>
      <c r="E87" s="225"/>
      <c r="F87" s="131"/>
      <c r="G87" s="131"/>
      <c r="H87" s="131"/>
      <c r="I87" s="130"/>
      <c r="J87" s="131"/>
      <c r="K87" s="131"/>
      <c r="L87" s="131"/>
      <c r="M87" s="131"/>
      <c r="N87" s="131"/>
      <c r="O87" s="131"/>
      <c r="P87" s="131"/>
      <c r="Q87" s="131"/>
      <c r="R87" s="131"/>
      <c r="S87" s="131"/>
      <c r="T87" s="138"/>
      <c r="U87" s="139"/>
      <c r="V87" s="131"/>
      <c r="W87" s="131"/>
      <c r="X87" s="131"/>
      <c r="Y87" s="131"/>
      <c r="Z87" s="138"/>
      <c r="AA87" s="132"/>
      <c r="AB87" s="132"/>
      <c r="AC87" s="132"/>
      <c r="AD87" s="132"/>
      <c r="AE87" s="139"/>
      <c r="AF87" s="131"/>
      <c r="AG87" s="226"/>
      <c r="AH87" s="131"/>
      <c r="AI87" s="131"/>
      <c r="AJ87" s="131"/>
      <c r="AK87" s="131"/>
      <c r="AL87" s="271"/>
      <c r="AM87" s="205">
        <v>0</v>
      </c>
    </row>
    <row r="88" spans="1:39" ht="14.25" customHeight="1">
      <c r="A88" s="99">
        <v>712</v>
      </c>
      <c r="B88" s="87" t="s">
        <v>103</v>
      </c>
      <c r="C88" s="131"/>
      <c r="D88" s="131"/>
      <c r="E88" s="225"/>
      <c r="F88" s="131"/>
      <c r="G88" s="131"/>
      <c r="H88" s="131"/>
      <c r="I88" s="130"/>
      <c r="J88" s="131"/>
      <c r="K88" s="131"/>
      <c r="L88" s="131"/>
      <c r="M88" s="131"/>
      <c r="N88" s="131"/>
      <c r="O88" s="131"/>
      <c r="P88" s="131"/>
      <c r="Q88" s="131"/>
      <c r="R88" s="131"/>
      <c r="S88" s="131"/>
      <c r="T88" s="138"/>
      <c r="U88" s="139"/>
      <c r="V88" s="131"/>
      <c r="W88" s="131"/>
      <c r="X88" s="131"/>
      <c r="Y88" s="131"/>
      <c r="Z88" s="138"/>
      <c r="AA88" s="132"/>
      <c r="AB88" s="132"/>
      <c r="AC88" s="132"/>
      <c r="AD88" s="132"/>
      <c r="AE88" s="139"/>
      <c r="AF88" s="131"/>
      <c r="AG88" s="226"/>
      <c r="AH88" s="131"/>
      <c r="AI88" s="131"/>
      <c r="AJ88" s="131"/>
      <c r="AK88" s="131"/>
      <c r="AL88" s="271"/>
      <c r="AM88" s="205">
        <v>0</v>
      </c>
    </row>
    <row r="89" spans="1:39" ht="14.25" customHeight="1">
      <c r="A89" s="99">
        <v>714</v>
      </c>
      <c r="B89" s="87" t="s">
        <v>104</v>
      </c>
      <c r="C89" s="131"/>
      <c r="D89" s="227"/>
      <c r="E89" s="228"/>
      <c r="F89" s="227"/>
      <c r="G89" s="227"/>
      <c r="H89" s="227"/>
      <c r="I89" s="134"/>
      <c r="J89" s="227"/>
      <c r="K89" s="227"/>
      <c r="L89" s="227"/>
      <c r="M89" s="227"/>
      <c r="N89" s="227"/>
      <c r="O89" s="227"/>
      <c r="P89" s="227"/>
      <c r="Q89" s="227"/>
      <c r="R89" s="227"/>
      <c r="S89" s="227"/>
      <c r="T89" s="132"/>
      <c r="U89" s="227"/>
      <c r="V89" s="227"/>
      <c r="W89" s="227"/>
      <c r="X89" s="227"/>
      <c r="Y89" s="227"/>
      <c r="Z89" s="138"/>
      <c r="AA89" s="132"/>
      <c r="AB89" s="132"/>
      <c r="AC89" s="132"/>
      <c r="AD89" s="132"/>
      <c r="AE89" s="139"/>
      <c r="AF89" s="227"/>
      <c r="AG89" s="226"/>
      <c r="AH89" s="227"/>
      <c r="AI89" s="227"/>
      <c r="AJ89" s="227"/>
      <c r="AK89" s="227"/>
      <c r="AL89" s="271"/>
      <c r="AM89" s="206">
        <v>34177</v>
      </c>
    </row>
    <row r="90" spans="1:39" ht="14.25" customHeight="1">
      <c r="A90" s="99">
        <v>715</v>
      </c>
      <c r="B90" s="87" t="s">
        <v>512</v>
      </c>
      <c r="C90" s="131"/>
      <c r="D90" s="227"/>
      <c r="E90" s="228"/>
      <c r="F90" s="227"/>
      <c r="G90" s="227"/>
      <c r="H90" s="227"/>
      <c r="I90" s="134"/>
      <c r="J90" s="227"/>
      <c r="K90" s="227"/>
      <c r="L90" s="227"/>
      <c r="M90" s="227"/>
      <c r="N90" s="227"/>
      <c r="O90" s="227"/>
      <c r="P90" s="227"/>
      <c r="Q90" s="227"/>
      <c r="R90" s="227"/>
      <c r="S90" s="227"/>
      <c r="T90" s="132"/>
      <c r="U90" s="227"/>
      <c r="V90" s="227"/>
      <c r="W90" s="227"/>
      <c r="X90" s="227"/>
      <c r="Y90" s="227"/>
      <c r="Z90" s="138"/>
      <c r="AA90" s="132"/>
      <c r="AB90" s="132"/>
      <c r="AC90" s="132"/>
      <c r="AD90" s="132"/>
      <c r="AE90" s="139"/>
      <c r="AF90" s="227"/>
      <c r="AG90" s="226"/>
      <c r="AH90" s="227"/>
      <c r="AI90" s="227"/>
      <c r="AJ90" s="227"/>
      <c r="AK90" s="227"/>
      <c r="AL90" s="271"/>
      <c r="AM90" s="206">
        <v>9613</v>
      </c>
    </row>
    <row r="91" spans="1:39" ht="14.25" customHeight="1">
      <c r="A91" s="99">
        <v>716</v>
      </c>
      <c r="B91" s="87" t="s">
        <v>513</v>
      </c>
      <c r="C91" s="131"/>
      <c r="D91" s="227"/>
      <c r="E91" s="228"/>
      <c r="F91" s="227"/>
      <c r="G91" s="227"/>
      <c r="H91" s="227"/>
      <c r="I91" s="134"/>
      <c r="J91" s="227"/>
      <c r="K91" s="227"/>
      <c r="L91" s="227"/>
      <c r="M91" s="227"/>
      <c r="N91" s="227"/>
      <c r="O91" s="227"/>
      <c r="P91" s="227"/>
      <c r="Q91" s="227"/>
      <c r="R91" s="227"/>
      <c r="S91" s="227"/>
      <c r="T91" s="132"/>
      <c r="U91" s="227"/>
      <c r="V91" s="227"/>
      <c r="W91" s="227"/>
      <c r="X91" s="227"/>
      <c r="Y91" s="227"/>
      <c r="Z91" s="138"/>
      <c r="AA91" s="132"/>
      <c r="AB91" s="132"/>
      <c r="AC91" s="132"/>
      <c r="AD91" s="132"/>
      <c r="AE91" s="139"/>
      <c r="AF91" s="227"/>
      <c r="AG91" s="226"/>
      <c r="AH91" s="227"/>
      <c r="AI91" s="227"/>
      <c r="AJ91" s="227"/>
      <c r="AK91" s="227"/>
      <c r="AL91" s="271"/>
      <c r="AM91" s="205">
        <v>3739</v>
      </c>
    </row>
    <row r="92" spans="1:39" ht="14.25" customHeight="1">
      <c r="A92" s="99">
        <v>721</v>
      </c>
      <c r="B92" s="87" t="s">
        <v>105</v>
      </c>
      <c r="C92" s="131"/>
      <c r="D92" s="131"/>
      <c r="E92" s="225"/>
      <c r="F92" s="131"/>
      <c r="G92" s="131"/>
      <c r="H92" s="131"/>
      <c r="I92" s="130"/>
      <c r="J92" s="131"/>
      <c r="K92" s="131"/>
      <c r="L92" s="131"/>
      <c r="M92" s="131"/>
      <c r="N92" s="131"/>
      <c r="O92" s="131"/>
      <c r="P92" s="131"/>
      <c r="Q92" s="131"/>
      <c r="R92" s="131"/>
      <c r="S92" s="131"/>
      <c r="T92" s="132"/>
      <c r="U92" s="139"/>
      <c r="V92" s="131"/>
      <c r="W92" s="131"/>
      <c r="X92" s="131"/>
      <c r="Y92" s="131"/>
      <c r="Z92" s="138"/>
      <c r="AA92" s="132"/>
      <c r="AB92" s="132"/>
      <c r="AC92" s="132"/>
      <c r="AD92" s="132"/>
      <c r="AE92" s="139"/>
      <c r="AF92" s="131"/>
      <c r="AG92" s="226"/>
      <c r="AH92" s="131"/>
      <c r="AI92" s="131"/>
      <c r="AJ92" s="131"/>
      <c r="AK92" s="131"/>
      <c r="AL92" s="271"/>
      <c r="AM92" s="205">
        <v>31260</v>
      </c>
    </row>
    <row r="93" spans="1:39" ht="14.25" customHeight="1">
      <c r="A93" s="99">
        <v>722</v>
      </c>
      <c r="B93" s="87" t="s">
        <v>383</v>
      </c>
      <c r="C93" s="131"/>
      <c r="D93" s="131"/>
      <c r="E93" s="225"/>
      <c r="F93" s="131"/>
      <c r="G93" s="131"/>
      <c r="H93" s="131"/>
      <c r="I93" s="130"/>
      <c r="J93" s="131"/>
      <c r="K93" s="131"/>
      <c r="L93" s="131"/>
      <c r="M93" s="131"/>
      <c r="N93" s="131"/>
      <c r="O93" s="131"/>
      <c r="P93" s="131"/>
      <c r="Q93" s="131"/>
      <c r="R93" s="131"/>
      <c r="S93" s="131"/>
      <c r="T93" s="132"/>
      <c r="U93" s="139"/>
      <c r="V93" s="131"/>
      <c r="W93" s="131"/>
      <c r="X93" s="131"/>
      <c r="Y93" s="131"/>
      <c r="Z93" s="138"/>
      <c r="AA93" s="132"/>
      <c r="AB93" s="132"/>
      <c r="AC93" s="132"/>
      <c r="AD93" s="132"/>
      <c r="AE93" s="139"/>
      <c r="AF93" s="131"/>
      <c r="AG93" s="226"/>
      <c r="AH93" s="131"/>
      <c r="AI93" s="131"/>
      <c r="AJ93" s="131"/>
      <c r="AK93" s="131"/>
      <c r="AL93" s="271"/>
      <c r="AM93" s="205">
        <v>25469</v>
      </c>
    </row>
    <row r="94" spans="1:39" ht="14.25" customHeight="1">
      <c r="A94" s="99">
        <v>723</v>
      </c>
      <c r="B94" s="87" t="s">
        <v>106</v>
      </c>
      <c r="C94" s="131"/>
      <c r="D94" s="131"/>
      <c r="E94" s="225"/>
      <c r="F94" s="131"/>
      <c r="G94" s="131"/>
      <c r="H94" s="131"/>
      <c r="I94" s="130"/>
      <c r="J94" s="131"/>
      <c r="K94" s="131"/>
      <c r="L94" s="131"/>
      <c r="M94" s="131"/>
      <c r="N94" s="131"/>
      <c r="O94" s="131"/>
      <c r="P94" s="131"/>
      <c r="Q94" s="131"/>
      <c r="R94" s="131"/>
      <c r="S94" s="131"/>
      <c r="T94" s="138"/>
      <c r="U94" s="139"/>
      <c r="V94" s="131"/>
      <c r="W94" s="131"/>
      <c r="X94" s="131"/>
      <c r="Y94" s="131"/>
      <c r="Z94" s="138"/>
      <c r="AA94" s="132"/>
      <c r="AB94" s="132"/>
      <c r="AC94" s="132"/>
      <c r="AD94" s="132"/>
      <c r="AE94" s="139"/>
      <c r="AF94" s="131"/>
      <c r="AG94" s="226"/>
      <c r="AH94" s="131"/>
      <c r="AI94" s="131"/>
      <c r="AJ94" s="131"/>
      <c r="AK94" s="131"/>
      <c r="AL94" s="271"/>
      <c r="AM94" s="205">
        <v>12282</v>
      </c>
    </row>
    <row r="95" spans="1:39" ht="14.25" customHeight="1">
      <c r="A95" s="99">
        <v>724</v>
      </c>
      <c r="B95" s="87" t="s">
        <v>107</v>
      </c>
      <c r="C95" s="131"/>
      <c r="D95" s="131"/>
      <c r="E95" s="225"/>
      <c r="F95" s="131"/>
      <c r="G95" s="131"/>
      <c r="H95" s="131"/>
      <c r="I95" s="130"/>
      <c r="J95" s="131"/>
      <c r="K95" s="131"/>
      <c r="L95" s="131"/>
      <c r="M95" s="131"/>
      <c r="N95" s="131"/>
      <c r="O95" s="131"/>
      <c r="P95" s="131"/>
      <c r="Q95" s="131"/>
      <c r="R95" s="131"/>
      <c r="S95" s="131"/>
      <c r="T95" s="138"/>
      <c r="U95" s="139"/>
      <c r="V95" s="131"/>
      <c r="W95" s="131"/>
      <c r="X95" s="131"/>
      <c r="Y95" s="131"/>
      <c r="Z95" s="138"/>
      <c r="AA95" s="132"/>
      <c r="AB95" s="132"/>
      <c r="AC95" s="132"/>
      <c r="AD95" s="132"/>
      <c r="AE95" s="139"/>
      <c r="AF95" s="131"/>
      <c r="AG95" s="226"/>
      <c r="AH95" s="131"/>
      <c r="AI95" s="131"/>
      <c r="AJ95" s="131"/>
      <c r="AK95" s="131"/>
      <c r="AL95" s="271"/>
      <c r="AM95" s="205">
        <v>2584</v>
      </c>
    </row>
    <row r="96" spans="1:39" ht="14.25" customHeight="1">
      <c r="A96" s="99">
        <v>725</v>
      </c>
      <c r="B96" s="87" t="s">
        <v>108</v>
      </c>
      <c r="C96" s="323"/>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32"/>
      <c r="AD96" s="132"/>
      <c r="AE96" s="132"/>
      <c r="AF96" s="132"/>
      <c r="AG96" s="132"/>
      <c r="AH96" s="132"/>
      <c r="AI96" s="132"/>
      <c r="AJ96" s="132"/>
      <c r="AK96" s="132"/>
      <c r="AL96" s="132"/>
      <c r="AM96" s="262">
        <f>3814-3814</f>
        <v>0</v>
      </c>
    </row>
    <row r="97" spans="1:39" ht="14.25" customHeight="1">
      <c r="A97" s="99">
        <v>726</v>
      </c>
      <c r="B97" s="87" t="s">
        <v>384</v>
      </c>
      <c r="C97" s="238"/>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32"/>
      <c r="AD97" s="132"/>
      <c r="AE97" s="132"/>
      <c r="AF97" s="132"/>
      <c r="AG97" s="132"/>
      <c r="AH97" s="132"/>
      <c r="AI97" s="132"/>
      <c r="AJ97" s="132"/>
      <c r="AK97" s="132"/>
      <c r="AL97" s="132"/>
      <c r="AM97" s="264">
        <f>1193-1193</f>
        <v>0</v>
      </c>
    </row>
    <row r="98" spans="1:39" ht="14.25" customHeight="1">
      <c r="A98" s="99">
        <v>727</v>
      </c>
      <c r="B98" s="87" t="s">
        <v>378</v>
      </c>
      <c r="C98" s="238"/>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32"/>
      <c r="AD98" s="132"/>
      <c r="AE98" s="132"/>
      <c r="AF98" s="132"/>
      <c r="AG98" s="132"/>
      <c r="AH98" s="132"/>
      <c r="AI98" s="132"/>
      <c r="AJ98" s="132"/>
      <c r="AK98" s="132"/>
      <c r="AL98" s="132"/>
      <c r="AM98" s="264">
        <v>0</v>
      </c>
    </row>
    <row r="99" spans="1:39" ht="14.25" customHeight="1">
      <c r="A99" s="99">
        <v>728</v>
      </c>
      <c r="B99" s="87" t="s">
        <v>379</v>
      </c>
      <c r="C99" s="253"/>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32"/>
      <c r="AD99" s="132"/>
      <c r="AE99" s="132"/>
      <c r="AF99" s="132"/>
      <c r="AG99" s="132"/>
      <c r="AH99" s="137"/>
      <c r="AI99" s="132"/>
      <c r="AJ99" s="132"/>
      <c r="AK99" s="132"/>
      <c r="AL99" s="132"/>
      <c r="AM99" s="263">
        <v>0</v>
      </c>
    </row>
    <row r="100" spans="1:39" ht="14.25" customHeight="1">
      <c r="A100" s="99">
        <v>729</v>
      </c>
      <c r="B100" s="87" t="s">
        <v>380</v>
      </c>
      <c r="C100" s="131"/>
      <c r="D100" s="131"/>
      <c r="E100" s="225"/>
      <c r="F100" s="131"/>
      <c r="G100" s="131"/>
      <c r="H100" s="131"/>
      <c r="I100" s="130"/>
      <c r="J100" s="131"/>
      <c r="K100" s="131"/>
      <c r="L100" s="131"/>
      <c r="M100" s="131"/>
      <c r="N100" s="131"/>
      <c r="O100" s="131"/>
      <c r="P100" s="131"/>
      <c r="Q100" s="131"/>
      <c r="R100" s="131"/>
      <c r="S100" s="131"/>
      <c r="T100" s="131"/>
      <c r="U100" s="139"/>
      <c r="V100" s="131"/>
      <c r="W100" s="131"/>
      <c r="X100" s="131"/>
      <c r="Y100" s="131"/>
      <c r="Z100" s="138"/>
      <c r="AA100" s="132"/>
      <c r="AB100" s="132"/>
      <c r="AC100" s="132"/>
      <c r="AD100" s="132"/>
      <c r="AE100" s="139"/>
      <c r="AF100" s="131"/>
      <c r="AG100" s="226"/>
      <c r="AH100" s="131"/>
      <c r="AI100" s="131"/>
      <c r="AJ100" s="131"/>
      <c r="AK100" s="131"/>
      <c r="AL100" s="271"/>
      <c r="AM100" s="205">
        <v>0</v>
      </c>
    </row>
    <row r="101" spans="1:39" ht="14.25" customHeight="1">
      <c r="A101" s="99">
        <v>730</v>
      </c>
      <c r="B101" s="87" t="s">
        <v>381</v>
      </c>
      <c r="C101" s="131"/>
      <c r="D101" s="131"/>
      <c r="E101" s="225"/>
      <c r="F101" s="131"/>
      <c r="G101" s="131"/>
      <c r="H101" s="131"/>
      <c r="I101" s="130"/>
      <c r="J101" s="131"/>
      <c r="K101" s="131"/>
      <c r="L101" s="131"/>
      <c r="M101" s="131"/>
      <c r="N101" s="131"/>
      <c r="O101" s="131"/>
      <c r="P101" s="131"/>
      <c r="Q101" s="131"/>
      <c r="R101" s="131"/>
      <c r="S101" s="131"/>
      <c r="T101" s="131"/>
      <c r="U101" s="139"/>
      <c r="V101" s="131"/>
      <c r="W101" s="131"/>
      <c r="X101" s="131"/>
      <c r="Y101" s="131"/>
      <c r="Z101" s="138"/>
      <c r="AA101" s="132"/>
      <c r="AB101" s="132"/>
      <c r="AC101" s="132"/>
      <c r="AD101" s="132"/>
      <c r="AE101" s="139"/>
      <c r="AF101" s="131"/>
      <c r="AG101" s="226"/>
      <c r="AH101" s="131"/>
      <c r="AI101" s="131"/>
      <c r="AJ101" s="131"/>
      <c r="AK101" s="131"/>
      <c r="AL101" s="271"/>
      <c r="AM101" s="205">
        <v>0</v>
      </c>
    </row>
    <row r="102" spans="1:39" ht="14.25" customHeight="1">
      <c r="A102" s="99">
        <v>731</v>
      </c>
      <c r="B102" s="87" t="s">
        <v>382</v>
      </c>
      <c r="C102" s="131"/>
      <c r="D102" s="131"/>
      <c r="E102" s="225"/>
      <c r="F102" s="131"/>
      <c r="G102" s="131"/>
      <c r="H102" s="131"/>
      <c r="I102" s="130"/>
      <c r="J102" s="131"/>
      <c r="K102" s="131"/>
      <c r="L102" s="131"/>
      <c r="M102" s="131"/>
      <c r="N102" s="131"/>
      <c r="O102" s="131"/>
      <c r="P102" s="131"/>
      <c r="Q102" s="131"/>
      <c r="R102" s="131"/>
      <c r="S102" s="131"/>
      <c r="T102" s="131"/>
      <c r="U102" s="139"/>
      <c r="V102" s="131"/>
      <c r="W102" s="131"/>
      <c r="X102" s="131"/>
      <c r="Y102" s="131"/>
      <c r="Z102" s="138"/>
      <c r="AA102" s="132"/>
      <c r="AB102" s="132"/>
      <c r="AC102" s="132"/>
      <c r="AD102" s="132"/>
      <c r="AE102" s="139"/>
      <c r="AF102" s="131"/>
      <c r="AG102" s="226"/>
      <c r="AH102" s="131"/>
      <c r="AI102" s="131"/>
      <c r="AJ102" s="131"/>
      <c r="AK102" s="131"/>
      <c r="AL102" s="271"/>
      <c r="AM102" s="205">
        <v>0</v>
      </c>
    </row>
    <row r="103" spans="1:39" ht="14.25" customHeight="1">
      <c r="A103" s="99">
        <v>732</v>
      </c>
      <c r="B103" s="87" t="s">
        <v>385</v>
      </c>
      <c r="C103" s="229"/>
      <c r="D103" s="132"/>
      <c r="E103" s="132"/>
      <c r="F103" s="137"/>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32"/>
      <c r="AD103" s="132"/>
      <c r="AE103" s="132"/>
      <c r="AF103" s="132"/>
      <c r="AG103" s="132"/>
      <c r="AH103" s="229"/>
      <c r="AI103" s="132"/>
      <c r="AJ103" s="132"/>
      <c r="AK103" s="132"/>
      <c r="AL103" s="237"/>
      <c r="AM103" s="264">
        <v>0</v>
      </c>
    </row>
    <row r="104" spans="1:39" ht="14.25" customHeight="1">
      <c r="A104" s="377" t="s">
        <v>109</v>
      </c>
      <c r="B104" s="378"/>
      <c r="C104" s="131">
        <f>SUM(C87:C103)</f>
        <v>0</v>
      </c>
      <c r="D104" s="102">
        <f>SUM(D87:D103)</f>
        <v>0</v>
      </c>
      <c r="E104" s="103">
        <f aca="true" t="shared" si="7" ref="E104:AL104">SUM(E87:E103)</f>
        <v>0</v>
      </c>
      <c r="F104" s="89">
        <f t="shared" si="7"/>
        <v>0</v>
      </c>
      <c r="G104" s="102">
        <f t="shared" si="7"/>
        <v>0</v>
      </c>
      <c r="H104" s="102">
        <f t="shared" si="7"/>
        <v>0</v>
      </c>
      <c r="I104" s="101">
        <f t="shared" si="7"/>
        <v>0</v>
      </c>
      <c r="J104" s="102">
        <f t="shared" si="7"/>
        <v>0</v>
      </c>
      <c r="K104" s="102">
        <f t="shared" si="7"/>
        <v>0</v>
      </c>
      <c r="L104" s="102">
        <f t="shared" si="7"/>
        <v>0</v>
      </c>
      <c r="M104" s="102">
        <f t="shared" si="7"/>
        <v>0</v>
      </c>
      <c r="N104" s="102">
        <f t="shared" si="7"/>
        <v>0</v>
      </c>
      <c r="O104" s="102">
        <f t="shared" si="7"/>
        <v>0</v>
      </c>
      <c r="P104" s="102">
        <f t="shared" si="7"/>
        <v>0</v>
      </c>
      <c r="Q104" s="102">
        <f t="shared" si="7"/>
        <v>0</v>
      </c>
      <c r="R104" s="102">
        <f t="shared" si="7"/>
        <v>0</v>
      </c>
      <c r="S104" s="102">
        <f t="shared" si="7"/>
        <v>0</v>
      </c>
      <c r="T104" s="89">
        <f t="shared" si="7"/>
        <v>0</v>
      </c>
      <c r="U104" s="89">
        <f t="shared" si="7"/>
        <v>0</v>
      </c>
      <c r="V104" s="102">
        <f t="shared" si="7"/>
        <v>0</v>
      </c>
      <c r="W104" s="102">
        <f t="shared" si="7"/>
        <v>0</v>
      </c>
      <c r="X104" s="102">
        <f t="shared" si="7"/>
        <v>0</v>
      </c>
      <c r="Y104" s="102">
        <f t="shared" si="7"/>
        <v>0</v>
      </c>
      <c r="Z104" s="91">
        <f t="shared" si="7"/>
        <v>0</v>
      </c>
      <c r="AA104" s="92">
        <f t="shared" si="7"/>
        <v>0</v>
      </c>
      <c r="AB104" s="92">
        <f t="shared" si="7"/>
        <v>0</v>
      </c>
      <c r="AC104" s="92">
        <f t="shared" si="7"/>
        <v>0</v>
      </c>
      <c r="AD104" s="92">
        <f t="shared" si="7"/>
        <v>0</v>
      </c>
      <c r="AE104" s="93">
        <f t="shared" si="7"/>
        <v>0</v>
      </c>
      <c r="AF104" s="102">
        <f t="shared" si="7"/>
        <v>0</v>
      </c>
      <c r="AG104" s="95">
        <f t="shared" si="7"/>
        <v>0</v>
      </c>
      <c r="AH104" s="102">
        <f t="shared" si="7"/>
        <v>0</v>
      </c>
      <c r="AI104" s="102">
        <f t="shared" si="7"/>
        <v>0</v>
      </c>
      <c r="AJ104" s="102">
        <f t="shared" si="7"/>
        <v>0</v>
      </c>
      <c r="AK104" s="102">
        <f t="shared" si="7"/>
        <v>0</v>
      </c>
      <c r="AL104" s="272">
        <f t="shared" si="7"/>
        <v>0</v>
      </c>
      <c r="AM104" s="207">
        <f>SUM(AM87:AM103)</f>
        <v>119124</v>
      </c>
    </row>
    <row r="105" spans="1:39" ht="8.25" customHeight="1">
      <c r="A105" s="97"/>
      <c r="B105" s="98"/>
      <c r="C105" s="137"/>
      <c r="D105" s="229"/>
      <c r="E105" s="229"/>
      <c r="F105" s="229"/>
      <c r="G105" s="229"/>
      <c r="H105" s="229"/>
      <c r="I105" s="229"/>
      <c r="J105" s="229"/>
      <c r="K105" s="229"/>
      <c r="L105" s="229"/>
      <c r="M105" s="229"/>
      <c r="N105" s="229"/>
      <c r="O105" s="229"/>
      <c r="P105" s="229"/>
      <c r="Q105" s="229"/>
      <c r="R105" s="229"/>
      <c r="S105" s="229"/>
      <c r="T105" s="137"/>
      <c r="U105" s="137"/>
      <c r="V105" s="229"/>
      <c r="W105" s="229"/>
      <c r="X105" s="229"/>
      <c r="Y105" s="229"/>
      <c r="Z105" s="137"/>
      <c r="AA105" s="137"/>
      <c r="AB105" s="137"/>
      <c r="AC105" s="137"/>
      <c r="AD105" s="137"/>
      <c r="AE105" s="137"/>
      <c r="AF105" s="229"/>
      <c r="AG105" s="137"/>
      <c r="AH105" s="229"/>
      <c r="AI105" s="229"/>
      <c r="AJ105" s="229"/>
      <c r="AK105" s="229"/>
      <c r="AL105" s="232"/>
      <c r="AM105" s="231"/>
    </row>
    <row r="106" spans="1:39" ht="14.25" customHeight="1">
      <c r="A106" s="84" t="s">
        <v>110</v>
      </c>
      <c r="B106" s="85" t="s">
        <v>111</v>
      </c>
      <c r="C106" s="132"/>
      <c r="D106" s="137"/>
      <c r="E106" s="137"/>
      <c r="F106" s="137"/>
      <c r="G106" s="137"/>
      <c r="H106" s="137"/>
      <c r="I106" s="137"/>
      <c r="J106" s="137"/>
      <c r="K106" s="137"/>
      <c r="L106" s="137"/>
      <c r="M106" s="137"/>
      <c r="N106" s="137"/>
      <c r="O106" s="137"/>
      <c r="P106" s="137"/>
      <c r="Q106" s="137"/>
      <c r="R106" s="137"/>
      <c r="S106" s="137"/>
      <c r="T106" s="132"/>
      <c r="U106" s="132"/>
      <c r="V106" s="137"/>
      <c r="W106" s="137"/>
      <c r="X106" s="137"/>
      <c r="Y106" s="137"/>
      <c r="Z106" s="132"/>
      <c r="AA106" s="132"/>
      <c r="AB106" s="132"/>
      <c r="AC106" s="132"/>
      <c r="AD106" s="132"/>
      <c r="AE106" s="132"/>
      <c r="AF106" s="137"/>
      <c r="AG106" s="132"/>
      <c r="AH106" s="137"/>
      <c r="AI106" s="137"/>
      <c r="AJ106" s="137"/>
      <c r="AK106" s="137"/>
      <c r="AL106" s="237"/>
      <c r="AM106" s="194"/>
    </row>
    <row r="107" spans="1:39" ht="14.25" customHeight="1">
      <c r="A107" s="99">
        <v>810</v>
      </c>
      <c r="B107" s="87" t="s">
        <v>112</v>
      </c>
      <c r="C107" s="131"/>
      <c r="D107" s="131"/>
      <c r="E107" s="225"/>
      <c r="F107" s="131"/>
      <c r="G107" s="131"/>
      <c r="H107" s="131"/>
      <c r="I107" s="130"/>
      <c r="J107" s="131"/>
      <c r="K107" s="131"/>
      <c r="L107" s="131"/>
      <c r="M107" s="131"/>
      <c r="N107" s="131"/>
      <c r="O107" s="131"/>
      <c r="P107" s="131"/>
      <c r="Q107" s="131"/>
      <c r="R107" s="131"/>
      <c r="S107" s="131"/>
      <c r="T107" s="138"/>
      <c r="U107" s="139"/>
      <c r="V107" s="131"/>
      <c r="W107" s="131"/>
      <c r="X107" s="131"/>
      <c r="Y107" s="131"/>
      <c r="Z107" s="138"/>
      <c r="AA107" s="132"/>
      <c r="AB107" s="132"/>
      <c r="AC107" s="132"/>
      <c r="AD107" s="132"/>
      <c r="AE107" s="139"/>
      <c r="AF107" s="131"/>
      <c r="AG107" s="226"/>
      <c r="AH107" s="131"/>
      <c r="AI107" s="131"/>
      <c r="AJ107" s="131"/>
      <c r="AK107" s="131"/>
      <c r="AL107" s="271"/>
      <c r="AM107" s="205">
        <v>2606</v>
      </c>
    </row>
    <row r="108" spans="1:39" ht="14.25" customHeight="1">
      <c r="A108" s="99">
        <v>820</v>
      </c>
      <c r="B108" s="87" t="s">
        <v>113</v>
      </c>
      <c r="C108" s="131"/>
      <c r="D108" s="131"/>
      <c r="E108" s="225"/>
      <c r="F108" s="131"/>
      <c r="G108" s="131"/>
      <c r="H108" s="131"/>
      <c r="I108" s="130"/>
      <c r="J108" s="131"/>
      <c r="K108" s="131"/>
      <c r="L108" s="131"/>
      <c r="M108" s="131"/>
      <c r="N108" s="131"/>
      <c r="O108" s="131"/>
      <c r="P108" s="131"/>
      <c r="Q108" s="131"/>
      <c r="R108" s="131"/>
      <c r="S108" s="131"/>
      <c r="T108" s="138"/>
      <c r="U108" s="139"/>
      <c r="V108" s="131"/>
      <c r="W108" s="131"/>
      <c r="X108" s="131"/>
      <c r="Y108" s="131"/>
      <c r="Z108" s="138"/>
      <c r="AA108" s="132"/>
      <c r="AB108" s="132"/>
      <c r="AC108" s="132"/>
      <c r="AD108" s="132"/>
      <c r="AE108" s="139"/>
      <c r="AF108" s="131"/>
      <c r="AG108" s="226"/>
      <c r="AH108" s="131"/>
      <c r="AI108" s="131"/>
      <c r="AJ108" s="131"/>
      <c r="AK108" s="131"/>
      <c r="AL108" s="271"/>
      <c r="AM108" s="205">
        <v>15066</v>
      </c>
    </row>
    <row r="109" spans="1:39" ht="14.25" customHeight="1">
      <c r="A109" s="99">
        <v>821</v>
      </c>
      <c r="B109" s="87" t="s">
        <v>114</v>
      </c>
      <c r="C109" s="131"/>
      <c r="D109" s="131"/>
      <c r="E109" s="225"/>
      <c r="F109" s="131"/>
      <c r="G109" s="131"/>
      <c r="H109" s="131"/>
      <c r="I109" s="130"/>
      <c r="J109" s="131"/>
      <c r="K109" s="131"/>
      <c r="L109" s="131"/>
      <c r="M109" s="131"/>
      <c r="N109" s="131"/>
      <c r="O109" s="131"/>
      <c r="P109" s="131"/>
      <c r="Q109" s="131"/>
      <c r="R109" s="131"/>
      <c r="S109" s="131"/>
      <c r="T109" s="138"/>
      <c r="U109" s="139"/>
      <c r="V109" s="131"/>
      <c r="W109" s="131"/>
      <c r="X109" s="131"/>
      <c r="Y109" s="131"/>
      <c r="Z109" s="138"/>
      <c r="AA109" s="132"/>
      <c r="AB109" s="132"/>
      <c r="AC109" s="132"/>
      <c r="AD109" s="132"/>
      <c r="AE109" s="139"/>
      <c r="AF109" s="131"/>
      <c r="AG109" s="226"/>
      <c r="AH109" s="131"/>
      <c r="AI109" s="131"/>
      <c r="AJ109" s="131"/>
      <c r="AK109" s="131"/>
      <c r="AL109" s="271"/>
      <c r="AM109" s="205">
        <v>27735</v>
      </c>
    </row>
    <row r="110" spans="1:39" ht="14.25" customHeight="1">
      <c r="A110" s="99">
        <v>822</v>
      </c>
      <c r="B110" s="87" t="s">
        <v>115</v>
      </c>
      <c r="C110" s="131"/>
      <c r="D110" s="131"/>
      <c r="E110" s="225"/>
      <c r="F110" s="131"/>
      <c r="G110" s="131"/>
      <c r="H110" s="131"/>
      <c r="I110" s="130"/>
      <c r="J110" s="131"/>
      <c r="K110" s="131"/>
      <c r="L110" s="131"/>
      <c r="M110" s="131"/>
      <c r="N110" s="131"/>
      <c r="O110" s="131"/>
      <c r="P110" s="131"/>
      <c r="Q110" s="131"/>
      <c r="R110" s="131"/>
      <c r="S110" s="131"/>
      <c r="T110" s="226"/>
      <c r="U110" s="131"/>
      <c r="V110" s="131"/>
      <c r="W110" s="131"/>
      <c r="X110" s="131"/>
      <c r="Y110" s="131"/>
      <c r="Z110" s="138"/>
      <c r="AA110" s="132"/>
      <c r="AB110" s="132"/>
      <c r="AC110" s="132"/>
      <c r="AD110" s="132"/>
      <c r="AE110" s="139"/>
      <c r="AF110" s="131"/>
      <c r="AG110" s="226"/>
      <c r="AH110" s="131"/>
      <c r="AI110" s="131"/>
      <c r="AJ110" s="131"/>
      <c r="AK110" s="131"/>
      <c r="AL110" s="271"/>
      <c r="AM110" s="205">
        <v>32657</v>
      </c>
    </row>
    <row r="111" spans="1:39" ht="14.25" customHeight="1">
      <c r="A111" s="99">
        <v>823</v>
      </c>
      <c r="B111" s="87" t="s">
        <v>116</v>
      </c>
      <c r="C111" s="229"/>
      <c r="D111" s="137"/>
      <c r="E111" s="137"/>
      <c r="F111" s="229"/>
      <c r="G111" s="229"/>
      <c r="H111" s="229"/>
      <c r="I111" s="229"/>
      <c r="J111" s="229"/>
      <c r="K111" s="229"/>
      <c r="L111" s="229"/>
      <c r="M111" s="229"/>
      <c r="N111" s="229"/>
      <c r="O111" s="229"/>
      <c r="P111" s="229"/>
      <c r="Q111" s="229"/>
      <c r="R111" s="229"/>
      <c r="S111" s="229"/>
      <c r="T111" s="132"/>
      <c r="U111" s="132"/>
      <c r="V111" s="132"/>
      <c r="W111" s="132"/>
      <c r="X111" s="229"/>
      <c r="Y111" s="229"/>
      <c r="Z111" s="132"/>
      <c r="AA111" s="132"/>
      <c r="AB111" s="132"/>
      <c r="AC111" s="132"/>
      <c r="AD111" s="132"/>
      <c r="AE111" s="132"/>
      <c r="AF111" s="229"/>
      <c r="AG111" s="132"/>
      <c r="AH111" s="229"/>
      <c r="AI111" s="229"/>
      <c r="AJ111" s="229"/>
      <c r="AK111" s="229"/>
      <c r="AL111" s="237"/>
      <c r="AM111" s="251">
        <v>0</v>
      </c>
    </row>
    <row r="112" spans="1:39" ht="14.25" customHeight="1">
      <c r="A112" s="99">
        <v>830</v>
      </c>
      <c r="B112" s="87" t="s">
        <v>117</v>
      </c>
      <c r="C112" s="131"/>
      <c r="D112" s="131"/>
      <c r="E112" s="225"/>
      <c r="F112" s="131"/>
      <c r="G112" s="131"/>
      <c r="H112" s="131"/>
      <c r="I112" s="130"/>
      <c r="J112" s="131"/>
      <c r="K112" s="131"/>
      <c r="L112" s="131"/>
      <c r="M112" s="131"/>
      <c r="N112" s="131"/>
      <c r="O112" s="131"/>
      <c r="P112" s="131"/>
      <c r="Q112" s="131"/>
      <c r="R112" s="131"/>
      <c r="S112" s="131"/>
      <c r="T112" s="132"/>
      <c r="U112" s="139"/>
      <c r="V112" s="131"/>
      <c r="W112" s="131"/>
      <c r="X112" s="131"/>
      <c r="Y112" s="131"/>
      <c r="Z112" s="138"/>
      <c r="AA112" s="132"/>
      <c r="AB112" s="132"/>
      <c r="AC112" s="132"/>
      <c r="AD112" s="132"/>
      <c r="AE112" s="139"/>
      <c r="AF112" s="131"/>
      <c r="AG112" s="226"/>
      <c r="AH112" s="131"/>
      <c r="AI112" s="131"/>
      <c r="AJ112" s="131"/>
      <c r="AK112" s="131"/>
      <c r="AL112" s="90"/>
      <c r="AM112" s="205">
        <v>220930</v>
      </c>
    </row>
    <row r="113" spans="1:39" ht="14.25" customHeight="1">
      <c r="A113" s="377" t="s">
        <v>118</v>
      </c>
      <c r="B113" s="378"/>
      <c r="C113" s="131">
        <f aca="true" t="shared" si="8" ref="C113:AK113">SUM(C107:C112)</f>
        <v>0</v>
      </c>
      <c r="D113" s="102">
        <f t="shared" si="8"/>
        <v>0</v>
      </c>
      <c r="E113" s="103">
        <f t="shared" si="8"/>
        <v>0</v>
      </c>
      <c r="F113" s="89">
        <f t="shared" si="8"/>
        <v>0</v>
      </c>
      <c r="G113" s="102">
        <f t="shared" si="8"/>
        <v>0</v>
      </c>
      <c r="H113" s="102">
        <f t="shared" si="8"/>
        <v>0</v>
      </c>
      <c r="I113" s="101">
        <f t="shared" si="8"/>
        <v>0</v>
      </c>
      <c r="J113" s="102">
        <f t="shared" si="8"/>
        <v>0</v>
      </c>
      <c r="K113" s="102">
        <f t="shared" si="8"/>
        <v>0</v>
      </c>
      <c r="L113" s="102">
        <f t="shared" si="8"/>
        <v>0</v>
      </c>
      <c r="M113" s="102">
        <f t="shared" si="8"/>
        <v>0</v>
      </c>
      <c r="N113" s="102">
        <f t="shared" si="8"/>
        <v>0</v>
      </c>
      <c r="O113" s="102">
        <f t="shared" si="8"/>
        <v>0</v>
      </c>
      <c r="P113" s="102">
        <f t="shared" si="8"/>
        <v>0</v>
      </c>
      <c r="Q113" s="102">
        <f t="shared" si="8"/>
        <v>0</v>
      </c>
      <c r="R113" s="102">
        <f t="shared" si="8"/>
        <v>0</v>
      </c>
      <c r="S113" s="102">
        <f t="shared" si="8"/>
        <v>0</v>
      </c>
      <c r="T113" s="226">
        <f t="shared" si="8"/>
        <v>0</v>
      </c>
      <c r="U113" s="89">
        <f t="shared" si="8"/>
        <v>0</v>
      </c>
      <c r="V113" s="102">
        <f t="shared" si="8"/>
        <v>0</v>
      </c>
      <c r="W113" s="102">
        <f t="shared" si="8"/>
        <v>0</v>
      </c>
      <c r="X113" s="102">
        <f t="shared" si="8"/>
        <v>0</v>
      </c>
      <c r="Y113" s="102">
        <f t="shared" si="8"/>
        <v>0</v>
      </c>
      <c r="Z113" s="91">
        <f t="shared" si="8"/>
        <v>0</v>
      </c>
      <c r="AA113" s="92">
        <f t="shared" si="8"/>
        <v>0</v>
      </c>
      <c r="AB113" s="92">
        <f t="shared" si="8"/>
        <v>0</v>
      </c>
      <c r="AC113" s="92">
        <f t="shared" si="8"/>
        <v>0</v>
      </c>
      <c r="AD113" s="92">
        <f t="shared" si="8"/>
        <v>0</v>
      </c>
      <c r="AE113" s="93">
        <f t="shared" si="8"/>
        <v>0</v>
      </c>
      <c r="AF113" s="102">
        <f t="shared" si="8"/>
        <v>0</v>
      </c>
      <c r="AG113" s="95">
        <f t="shared" si="8"/>
        <v>0</v>
      </c>
      <c r="AH113" s="102">
        <f t="shared" si="8"/>
        <v>0</v>
      </c>
      <c r="AI113" s="102">
        <f t="shared" si="8"/>
        <v>0</v>
      </c>
      <c r="AJ113" s="102">
        <f t="shared" si="8"/>
        <v>0</v>
      </c>
      <c r="AK113" s="102">
        <f t="shared" si="8"/>
        <v>0</v>
      </c>
      <c r="AL113" s="90">
        <f>SUM(AL107:AL112)</f>
        <v>0</v>
      </c>
      <c r="AM113" s="207">
        <f>SUM(AM107:AM112)</f>
        <v>298994</v>
      </c>
    </row>
    <row r="114" spans="1:39" ht="8.25" customHeight="1">
      <c r="A114" s="97"/>
      <c r="B114" s="98"/>
      <c r="C114" s="137"/>
      <c r="D114" s="229"/>
      <c r="E114" s="229"/>
      <c r="F114" s="229"/>
      <c r="G114" s="229"/>
      <c r="H114" s="229"/>
      <c r="I114" s="229"/>
      <c r="J114" s="229"/>
      <c r="K114" s="229"/>
      <c r="L114" s="229"/>
      <c r="M114" s="229"/>
      <c r="N114" s="229"/>
      <c r="O114" s="229"/>
      <c r="P114" s="229"/>
      <c r="Q114" s="229"/>
      <c r="R114" s="229"/>
      <c r="S114" s="229"/>
      <c r="T114" s="137"/>
      <c r="U114" s="137"/>
      <c r="V114" s="229"/>
      <c r="W114" s="229"/>
      <c r="X114" s="229"/>
      <c r="Y114" s="229"/>
      <c r="Z114" s="137"/>
      <c r="AA114" s="137"/>
      <c r="AB114" s="137"/>
      <c r="AC114" s="137"/>
      <c r="AD114" s="137"/>
      <c r="AE114" s="137"/>
      <c r="AF114" s="229"/>
      <c r="AG114" s="137"/>
      <c r="AH114" s="229"/>
      <c r="AI114" s="229"/>
      <c r="AJ114" s="229"/>
      <c r="AK114" s="229"/>
      <c r="AL114" s="232"/>
      <c r="AM114" s="231"/>
    </row>
    <row r="115" spans="1:39" ht="15">
      <c r="A115" s="84" t="s">
        <v>119</v>
      </c>
      <c r="B115" s="85" t="s">
        <v>120</v>
      </c>
      <c r="C115" s="132"/>
      <c r="D115" s="137"/>
      <c r="E115" s="137"/>
      <c r="F115" s="137"/>
      <c r="G115" s="137"/>
      <c r="H115" s="137"/>
      <c r="I115" s="137"/>
      <c r="J115" s="137"/>
      <c r="K115" s="137"/>
      <c r="L115" s="137"/>
      <c r="M115" s="137"/>
      <c r="N115" s="137"/>
      <c r="O115" s="137"/>
      <c r="P115" s="137"/>
      <c r="Q115" s="137"/>
      <c r="R115" s="137"/>
      <c r="S115" s="137"/>
      <c r="T115" s="132"/>
      <c r="U115" s="132"/>
      <c r="V115" s="137"/>
      <c r="W115" s="137"/>
      <c r="X115" s="137"/>
      <c r="Y115" s="137"/>
      <c r="Z115" s="132"/>
      <c r="AA115" s="132"/>
      <c r="AB115" s="132"/>
      <c r="AC115" s="132"/>
      <c r="AD115" s="132"/>
      <c r="AE115" s="132"/>
      <c r="AF115" s="137"/>
      <c r="AG115" s="132"/>
      <c r="AH115" s="137"/>
      <c r="AI115" s="137"/>
      <c r="AJ115" s="137"/>
      <c r="AK115" s="137"/>
      <c r="AL115" s="237"/>
      <c r="AM115" s="194"/>
    </row>
    <row r="116" spans="1:39" ht="14.25" customHeight="1">
      <c r="A116" s="99">
        <v>911</v>
      </c>
      <c r="B116" s="87" t="s">
        <v>121</v>
      </c>
      <c r="C116" s="131"/>
      <c r="D116" s="227"/>
      <c r="E116" s="228"/>
      <c r="F116" s="227"/>
      <c r="G116" s="227"/>
      <c r="H116" s="227"/>
      <c r="I116" s="134"/>
      <c r="J116" s="227"/>
      <c r="K116" s="227"/>
      <c r="L116" s="227"/>
      <c r="M116" s="227"/>
      <c r="N116" s="227"/>
      <c r="O116" s="227"/>
      <c r="P116" s="227"/>
      <c r="Q116" s="227"/>
      <c r="R116" s="227"/>
      <c r="S116" s="227"/>
      <c r="T116" s="138"/>
      <c r="U116" s="139"/>
      <c r="V116" s="227"/>
      <c r="W116" s="227"/>
      <c r="X116" s="227"/>
      <c r="Y116" s="227"/>
      <c r="Z116" s="138"/>
      <c r="AA116" s="132"/>
      <c r="AB116" s="132"/>
      <c r="AC116" s="132"/>
      <c r="AD116" s="132"/>
      <c r="AE116" s="139"/>
      <c r="AF116" s="227"/>
      <c r="AG116" s="226"/>
      <c r="AH116" s="227"/>
      <c r="AI116" s="227"/>
      <c r="AJ116" s="227"/>
      <c r="AK116" s="227"/>
      <c r="AL116" s="268"/>
      <c r="AM116" s="206">
        <v>21091</v>
      </c>
    </row>
    <row r="117" spans="1:39" ht="14.25" customHeight="1">
      <c r="A117" s="99">
        <v>913</v>
      </c>
      <c r="B117" s="87" t="s">
        <v>122</v>
      </c>
      <c r="C117" s="131"/>
      <c r="D117" s="227"/>
      <c r="E117" s="228"/>
      <c r="F117" s="227"/>
      <c r="G117" s="227"/>
      <c r="H117" s="227"/>
      <c r="I117" s="134"/>
      <c r="J117" s="227"/>
      <c r="K117" s="227"/>
      <c r="L117" s="227"/>
      <c r="M117" s="227"/>
      <c r="N117" s="227"/>
      <c r="O117" s="227"/>
      <c r="P117" s="227"/>
      <c r="Q117" s="227"/>
      <c r="R117" s="227"/>
      <c r="S117" s="227"/>
      <c r="T117" s="138"/>
      <c r="U117" s="139"/>
      <c r="V117" s="227"/>
      <c r="W117" s="227"/>
      <c r="X117" s="227"/>
      <c r="Y117" s="227"/>
      <c r="Z117" s="138"/>
      <c r="AA117" s="132"/>
      <c r="AB117" s="132"/>
      <c r="AC117" s="132"/>
      <c r="AD117" s="132"/>
      <c r="AE117" s="139"/>
      <c r="AF117" s="227"/>
      <c r="AG117" s="226"/>
      <c r="AH117" s="227"/>
      <c r="AI117" s="227"/>
      <c r="AJ117" s="227"/>
      <c r="AK117" s="227"/>
      <c r="AL117" s="268"/>
      <c r="AM117" s="206">
        <v>0</v>
      </c>
    </row>
    <row r="118" spans="1:39" ht="14.25" customHeight="1">
      <c r="A118" s="99">
        <v>914</v>
      </c>
      <c r="B118" s="87" t="s">
        <v>123</v>
      </c>
      <c r="C118" s="131"/>
      <c r="D118" s="227"/>
      <c r="E118" s="228"/>
      <c r="F118" s="227"/>
      <c r="G118" s="227"/>
      <c r="H118" s="227"/>
      <c r="I118" s="134"/>
      <c r="J118" s="227"/>
      <c r="K118" s="227"/>
      <c r="L118" s="227"/>
      <c r="M118" s="227"/>
      <c r="N118" s="227"/>
      <c r="O118" s="227"/>
      <c r="P118" s="227"/>
      <c r="Q118" s="227"/>
      <c r="R118" s="227"/>
      <c r="S118" s="227"/>
      <c r="T118" s="138"/>
      <c r="U118" s="139"/>
      <c r="V118" s="227"/>
      <c r="W118" s="227"/>
      <c r="X118" s="227"/>
      <c r="Y118" s="227"/>
      <c r="Z118" s="138"/>
      <c r="AA118" s="132"/>
      <c r="AB118" s="132"/>
      <c r="AC118" s="132"/>
      <c r="AD118" s="132"/>
      <c r="AE118" s="139"/>
      <c r="AF118" s="227"/>
      <c r="AG118" s="226"/>
      <c r="AH118" s="227"/>
      <c r="AI118" s="227"/>
      <c r="AJ118" s="227"/>
      <c r="AK118" s="227"/>
      <c r="AL118" s="268"/>
      <c r="AM118" s="206">
        <v>0</v>
      </c>
    </row>
    <row r="119" spans="1:39" ht="14.25" customHeight="1">
      <c r="A119" s="99">
        <v>921</v>
      </c>
      <c r="B119" s="87" t="s">
        <v>124</v>
      </c>
      <c r="C119" s="132"/>
      <c r="D119" s="229"/>
      <c r="E119" s="229"/>
      <c r="F119" s="229"/>
      <c r="G119" s="229"/>
      <c r="H119" s="229"/>
      <c r="I119" s="229"/>
      <c r="J119" s="229"/>
      <c r="K119" s="229"/>
      <c r="L119" s="229"/>
      <c r="M119" s="229"/>
      <c r="N119" s="229"/>
      <c r="O119" s="229"/>
      <c r="P119" s="229"/>
      <c r="Q119" s="229"/>
      <c r="R119" s="229"/>
      <c r="S119" s="229"/>
      <c r="T119" s="132"/>
      <c r="U119" s="132"/>
      <c r="V119" s="229"/>
      <c r="W119" s="229"/>
      <c r="X119" s="229"/>
      <c r="Y119" s="229"/>
      <c r="Z119" s="132"/>
      <c r="AA119" s="132"/>
      <c r="AB119" s="132"/>
      <c r="AC119" s="132"/>
      <c r="AD119" s="132"/>
      <c r="AE119" s="132"/>
      <c r="AF119" s="229"/>
      <c r="AG119" s="132"/>
      <c r="AH119" s="229"/>
      <c r="AI119" s="229"/>
      <c r="AJ119" s="229"/>
      <c r="AK119" s="229"/>
      <c r="AL119" s="237"/>
      <c r="AM119" s="251">
        <v>0</v>
      </c>
    </row>
    <row r="120" spans="1:39" ht="14.25" customHeight="1">
      <c r="A120" s="99">
        <v>922</v>
      </c>
      <c r="B120" s="87" t="s">
        <v>125</v>
      </c>
      <c r="C120" s="131"/>
      <c r="D120" s="131"/>
      <c r="E120" s="225"/>
      <c r="F120" s="131"/>
      <c r="G120" s="131"/>
      <c r="H120" s="131"/>
      <c r="I120" s="130"/>
      <c r="J120" s="131"/>
      <c r="K120" s="131"/>
      <c r="L120" s="131"/>
      <c r="M120" s="131"/>
      <c r="N120" s="131"/>
      <c r="O120" s="131"/>
      <c r="P120" s="131"/>
      <c r="Q120" s="131"/>
      <c r="R120" s="131"/>
      <c r="S120" s="131"/>
      <c r="T120" s="132"/>
      <c r="U120" s="139"/>
      <c r="V120" s="131"/>
      <c r="W120" s="131"/>
      <c r="X120" s="131"/>
      <c r="Y120" s="131"/>
      <c r="Z120" s="138"/>
      <c r="AA120" s="132"/>
      <c r="AB120" s="132"/>
      <c r="AC120" s="132"/>
      <c r="AD120" s="132"/>
      <c r="AE120" s="139"/>
      <c r="AF120" s="131"/>
      <c r="AG120" s="226"/>
      <c r="AH120" s="131"/>
      <c r="AI120" s="131"/>
      <c r="AJ120" s="131"/>
      <c r="AK120" s="131"/>
      <c r="AL120" s="271"/>
      <c r="AM120" s="348">
        <v>4793</v>
      </c>
    </row>
    <row r="121" spans="1:39" ht="14.25" customHeight="1">
      <c r="A121" s="99">
        <v>930</v>
      </c>
      <c r="B121" s="87" t="s">
        <v>126</v>
      </c>
      <c r="C121" s="131"/>
      <c r="D121" s="131"/>
      <c r="E121" s="225"/>
      <c r="F121" s="131"/>
      <c r="G121" s="131"/>
      <c r="H121" s="131"/>
      <c r="I121" s="130"/>
      <c r="J121" s="131"/>
      <c r="K121" s="131"/>
      <c r="L121" s="131"/>
      <c r="M121" s="131"/>
      <c r="N121" s="131"/>
      <c r="O121" s="131"/>
      <c r="P121" s="131"/>
      <c r="Q121" s="131"/>
      <c r="R121" s="131"/>
      <c r="S121" s="131"/>
      <c r="T121" s="132"/>
      <c r="U121" s="139"/>
      <c r="V121" s="131"/>
      <c r="W121" s="131"/>
      <c r="X121" s="131"/>
      <c r="Y121" s="131"/>
      <c r="Z121" s="138"/>
      <c r="AA121" s="132"/>
      <c r="AB121" s="132"/>
      <c r="AC121" s="132"/>
      <c r="AD121" s="132"/>
      <c r="AE121" s="139"/>
      <c r="AF121" s="131"/>
      <c r="AG121" s="226"/>
      <c r="AH121" s="131"/>
      <c r="AI121" s="131"/>
      <c r="AJ121" s="131"/>
      <c r="AK121" s="131"/>
      <c r="AL121" s="268"/>
      <c r="AM121" s="205">
        <v>1633</v>
      </c>
    </row>
    <row r="122" spans="1:39" ht="14.25" customHeight="1">
      <c r="A122" s="99">
        <v>931</v>
      </c>
      <c r="B122" s="87" t="s">
        <v>127</v>
      </c>
      <c r="C122" s="323"/>
      <c r="D122" s="132"/>
      <c r="E122" s="132"/>
      <c r="F122" s="132"/>
      <c r="G122" s="132"/>
      <c r="H122" s="132"/>
      <c r="I122" s="132"/>
      <c r="J122" s="132"/>
      <c r="K122" s="132"/>
      <c r="L122" s="132"/>
      <c r="M122" s="132"/>
      <c r="N122" s="132"/>
      <c r="O122" s="132"/>
      <c r="P122" s="132"/>
      <c r="Q122" s="132"/>
      <c r="R122" s="132"/>
      <c r="S122" s="132"/>
      <c r="T122" s="132"/>
      <c r="U122" s="132"/>
      <c r="V122" s="132"/>
      <c r="W122" s="235"/>
      <c r="X122" s="132"/>
      <c r="Y122" s="132"/>
      <c r="Z122" s="132"/>
      <c r="AA122" s="132"/>
      <c r="AB122" s="132"/>
      <c r="AC122" s="132"/>
      <c r="AD122" s="132"/>
      <c r="AE122" s="132"/>
      <c r="AF122" s="132"/>
      <c r="AG122" s="132"/>
      <c r="AH122" s="132"/>
      <c r="AI122" s="132"/>
      <c r="AJ122" s="132"/>
      <c r="AK122" s="132"/>
      <c r="AL122" s="132"/>
      <c r="AM122" s="262">
        <v>0</v>
      </c>
    </row>
    <row r="123" spans="1:39" ht="14.25" customHeight="1">
      <c r="A123" s="99">
        <v>932</v>
      </c>
      <c r="B123" s="87" t="s">
        <v>128</v>
      </c>
      <c r="C123" s="238"/>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c r="AH123" s="132"/>
      <c r="AI123" s="132"/>
      <c r="AJ123" s="132"/>
      <c r="AK123" s="132"/>
      <c r="AL123" s="132"/>
      <c r="AM123" s="264">
        <v>0</v>
      </c>
    </row>
    <row r="124" spans="1:39" ht="14.25" customHeight="1">
      <c r="A124" s="99">
        <v>933</v>
      </c>
      <c r="B124" s="87" t="s">
        <v>129</v>
      </c>
      <c r="C124" s="238"/>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32"/>
      <c r="AD124" s="132"/>
      <c r="AE124" s="132"/>
      <c r="AF124" s="132"/>
      <c r="AG124" s="132"/>
      <c r="AH124" s="132"/>
      <c r="AI124" s="132"/>
      <c r="AJ124" s="132"/>
      <c r="AK124" s="132"/>
      <c r="AL124" s="132"/>
      <c r="AM124" s="264">
        <v>0</v>
      </c>
    </row>
    <row r="125" spans="1:39" ht="14.25" customHeight="1">
      <c r="A125" s="99">
        <v>934</v>
      </c>
      <c r="B125" s="87" t="s">
        <v>130</v>
      </c>
      <c r="C125" s="238"/>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32"/>
      <c r="AD125" s="132"/>
      <c r="AE125" s="132"/>
      <c r="AF125" s="132"/>
      <c r="AG125" s="132"/>
      <c r="AH125" s="132"/>
      <c r="AI125" s="132"/>
      <c r="AJ125" s="132"/>
      <c r="AK125" s="132"/>
      <c r="AL125" s="132"/>
      <c r="AM125" s="264">
        <v>0</v>
      </c>
    </row>
    <row r="126" spans="1:39" ht="14.25" customHeight="1">
      <c r="A126" s="99">
        <v>935</v>
      </c>
      <c r="B126" s="87" t="s">
        <v>140</v>
      </c>
      <c r="C126" s="238"/>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32"/>
      <c r="AD126" s="132"/>
      <c r="AE126" s="132"/>
      <c r="AF126" s="132"/>
      <c r="AG126" s="132"/>
      <c r="AH126" s="132"/>
      <c r="AI126" s="132"/>
      <c r="AJ126" s="132"/>
      <c r="AK126" s="132"/>
      <c r="AL126" s="132"/>
      <c r="AM126" s="264">
        <v>0</v>
      </c>
    </row>
    <row r="127" spans="1:39" ht="14.25" customHeight="1">
      <c r="A127" s="99">
        <v>936</v>
      </c>
      <c r="B127" s="87" t="s">
        <v>141</v>
      </c>
      <c r="C127" s="238"/>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132"/>
      <c r="AD127" s="132"/>
      <c r="AE127" s="132"/>
      <c r="AF127" s="132"/>
      <c r="AG127" s="132"/>
      <c r="AH127" s="132"/>
      <c r="AI127" s="132"/>
      <c r="AJ127" s="132"/>
      <c r="AK127" s="132"/>
      <c r="AL127" s="132"/>
      <c r="AM127" s="264">
        <v>0</v>
      </c>
    </row>
    <row r="128" spans="1:39" ht="14.25" customHeight="1">
      <c r="A128" s="99">
        <v>937</v>
      </c>
      <c r="B128" s="87" t="s">
        <v>142</v>
      </c>
      <c r="C128" s="238"/>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132"/>
      <c r="AD128" s="132"/>
      <c r="AE128" s="132"/>
      <c r="AF128" s="132"/>
      <c r="AG128" s="132"/>
      <c r="AH128" s="132"/>
      <c r="AI128" s="132"/>
      <c r="AJ128" s="132"/>
      <c r="AK128" s="132"/>
      <c r="AL128" s="132"/>
      <c r="AM128" s="264">
        <v>0</v>
      </c>
    </row>
    <row r="129" spans="1:39" ht="14.25" customHeight="1">
      <c r="A129" s="99">
        <v>938</v>
      </c>
      <c r="B129" s="87" t="s">
        <v>143</v>
      </c>
      <c r="C129" s="238"/>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132"/>
      <c r="AD129" s="132"/>
      <c r="AE129" s="132"/>
      <c r="AF129" s="132"/>
      <c r="AG129" s="132"/>
      <c r="AH129" s="132"/>
      <c r="AI129" s="132"/>
      <c r="AJ129" s="132"/>
      <c r="AK129" s="132"/>
      <c r="AL129" s="132"/>
      <c r="AM129" s="264">
        <v>0</v>
      </c>
    </row>
    <row r="130" spans="1:39" ht="14.25" customHeight="1">
      <c r="A130" s="99">
        <v>939</v>
      </c>
      <c r="B130" s="87" t="s">
        <v>144</v>
      </c>
      <c r="C130" s="253"/>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132"/>
      <c r="AD130" s="132"/>
      <c r="AE130" s="132"/>
      <c r="AF130" s="132"/>
      <c r="AG130" s="132"/>
      <c r="AH130" s="132"/>
      <c r="AI130" s="132"/>
      <c r="AJ130" s="132"/>
      <c r="AK130" s="132"/>
      <c r="AL130" s="132"/>
      <c r="AM130" s="263">
        <v>0</v>
      </c>
    </row>
    <row r="131" spans="1:39" ht="14.25" customHeight="1">
      <c r="A131" s="99">
        <v>940</v>
      </c>
      <c r="B131" s="87" t="s">
        <v>145</v>
      </c>
      <c r="C131" s="131"/>
      <c r="D131" s="227"/>
      <c r="E131" s="228"/>
      <c r="F131" s="227"/>
      <c r="G131" s="227"/>
      <c r="H131" s="227"/>
      <c r="I131" s="134"/>
      <c r="J131" s="227"/>
      <c r="K131" s="227"/>
      <c r="L131" s="227"/>
      <c r="M131" s="227"/>
      <c r="N131" s="227"/>
      <c r="O131" s="227"/>
      <c r="P131" s="227"/>
      <c r="Q131" s="227"/>
      <c r="R131" s="227"/>
      <c r="S131" s="227"/>
      <c r="T131" s="138"/>
      <c r="U131" s="139"/>
      <c r="V131" s="227"/>
      <c r="W131" s="227"/>
      <c r="X131" s="227"/>
      <c r="Y131" s="227"/>
      <c r="Z131" s="138"/>
      <c r="AA131" s="132"/>
      <c r="AB131" s="132"/>
      <c r="AC131" s="132"/>
      <c r="AD131" s="132"/>
      <c r="AE131" s="139"/>
      <c r="AF131" s="227"/>
      <c r="AG131" s="226"/>
      <c r="AH131" s="227"/>
      <c r="AI131" s="227"/>
      <c r="AJ131" s="227"/>
      <c r="AK131" s="227"/>
      <c r="AL131" s="271"/>
      <c r="AM131" s="206">
        <v>5286</v>
      </c>
    </row>
    <row r="132" spans="1:39" ht="14.25" customHeight="1">
      <c r="A132" s="99">
        <v>941</v>
      </c>
      <c r="B132" s="87" t="s">
        <v>146</v>
      </c>
      <c r="C132" s="131"/>
      <c r="D132" s="132"/>
      <c r="E132" s="132"/>
      <c r="F132" s="235"/>
      <c r="G132" s="235"/>
      <c r="H132" s="235"/>
      <c r="I132" s="235"/>
      <c r="J132" s="235"/>
      <c r="K132" s="235"/>
      <c r="L132" s="235"/>
      <c r="M132" s="235"/>
      <c r="N132" s="235"/>
      <c r="O132" s="235"/>
      <c r="P132" s="235"/>
      <c r="Q132" s="235"/>
      <c r="R132" s="235"/>
      <c r="S132" s="235"/>
      <c r="T132" s="132"/>
      <c r="U132" s="132"/>
      <c r="V132" s="132"/>
      <c r="W132" s="131"/>
      <c r="X132" s="235"/>
      <c r="Y132" s="235"/>
      <c r="Z132" s="132"/>
      <c r="AA132" s="132"/>
      <c r="AB132" s="132"/>
      <c r="AC132" s="132"/>
      <c r="AD132" s="132"/>
      <c r="AE132" s="132"/>
      <c r="AF132" s="235"/>
      <c r="AG132" s="132"/>
      <c r="AH132" s="235"/>
      <c r="AI132" s="235"/>
      <c r="AJ132" s="235"/>
      <c r="AK132" s="235"/>
      <c r="AL132" s="237"/>
      <c r="AM132" s="206">
        <v>0</v>
      </c>
    </row>
    <row r="133" spans="1:39" ht="14.25" customHeight="1">
      <c r="A133" s="99">
        <v>960</v>
      </c>
      <c r="B133" s="87" t="s">
        <v>147</v>
      </c>
      <c r="C133" s="131"/>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132"/>
      <c r="AD133" s="132"/>
      <c r="AE133" s="132"/>
      <c r="AF133" s="132"/>
      <c r="AG133" s="132"/>
      <c r="AH133" s="132"/>
      <c r="AI133" s="132"/>
      <c r="AJ133" s="139"/>
      <c r="AK133" s="227"/>
      <c r="AL133" s="237"/>
      <c r="AM133" s="205">
        <f>-6672-71+8228</f>
        <v>1485</v>
      </c>
    </row>
    <row r="134" spans="1:39" ht="14.25" customHeight="1">
      <c r="A134" s="99">
        <v>970</v>
      </c>
      <c r="B134" s="87" t="s">
        <v>148</v>
      </c>
      <c r="C134" s="131"/>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132"/>
      <c r="AD134" s="132"/>
      <c r="AE134" s="132"/>
      <c r="AF134" s="132"/>
      <c r="AG134" s="132"/>
      <c r="AH134" s="131"/>
      <c r="AI134" s="132"/>
      <c r="AJ134" s="132"/>
      <c r="AK134" s="132"/>
      <c r="AL134" s="237"/>
      <c r="AM134" s="205">
        <v>0</v>
      </c>
    </row>
    <row r="135" spans="1:39" ht="14.25" customHeight="1">
      <c r="A135" s="99">
        <v>980</v>
      </c>
      <c r="B135" s="87" t="s">
        <v>149</v>
      </c>
      <c r="C135" s="131"/>
      <c r="D135" s="132"/>
      <c r="E135" s="132"/>
      <c r="F135" s="132"/>
      <c r="G135" s="132"/>
      <c r="H135" s="132"/>
      <c r="I135" s="132"/>
      <c r="J135" s="132"/>
      <c r="K135" s="132"/>
      <c r="L135" s="132"/>
      <c r="M135" s="132"/>
      <c r="N135" s="132"/>
      <c r="O135" s="132"/>
      <c r="P135" s="132"/>
      <c r="Q135" s="132"/>
      <c r="R135" s="132"/>
      <c r="S135" s="132"/>
      <c r="T135" s="132"/>
      <c r="U135" s="132"/>
      <c r="V135" s="132"/>
      <c r="W135" s="132"/>
      <c r="X135" s="132"/>
      <c r="Y135" s="132"/>
      <c r="Z135" s="132"/>
      <c r="AA135" s="132"/>
      <c r="AB135" s="132"/>
      <c r="AC135" s="132"/>
      <c r="AD135" s="132"/>
      <c r="AE135" s="132"/>
      <c r="AF135" s="132"/>
      <c r="AG135" s="139"/>
      <c r="AH135" s="227"/>
      <c r="AI135" s="132"/>
      <c r="AJ135" s="132"/>
      <c r="AK135" s="132"/>
      <c r="AL135" s="237"/>
      <c r="AM135" s="252">
        <v>38523</v>
      </c>
    </row>
    <row r="136" spans="1:39" ht="14.25" customHeight="1">
      <c r="A136" s="99">
        <v>990</v>
      </c>
      <c r="B136" s="87" t="s">
        <v>150</v>
      </c>
      <c r="C136" s="131"/>
      <c r="D136" s="137"/>
      <c r="E136" s="137"/>
      <c r="F136" s="137"/>
      <c r="G136" s="137"/>
      <c r="H136" s="137"/>
      <c r="I136" s="137"/>
      <c r="J136" s="137"/>
      <c r="K136" s="137"/>
      <c r="L136" s="137"/>
      <c r="M136" s="137"/>
      <c r="N136" s="137"/>
      <c r="O136" s="137"/>
      <c r="P136" s="137"/>
      <c r="Q136" s="137"/>
      <c r="R136" s="137"/>
      <c r="S136" s="137"/>
      <c r="T136" s="132"/>
      <c r="U136" s="132"/>
      <c r="V136" s="132"/>
      <c r="W136" s="132"/>
      <c r="X136" s="137"/>
      <c r="Y136" s="137"/>
      <c r="Z136" s="132"/>
      <c r="AA136" s="132"/>
      <c r="AB136" s="132"/>
      <c r="AC136" s="132"/>
      <c r="AD136" s="132"/>
      <c r="AE136" s="132"/>
      <c r="AF136" s="137"/>
      <c r="AG136" s="132"/>
      <c r="AH136" s="227"/>
      <c r="AI136" s="137"/>
      <c r="AJ136" s="137"/>
      <c r="AK136" s="137"/>
      <c r="AL136" s="237"/>
      <c r="AM136" s="206">
        <v>0</v>
      </c>
    </row>
    <row r="137" spans="1:39" ht="14.25" customHeight="1">
      <c r="A137" s="377" t="s">
        <v>151</v>
      </c>
      <c r="B137" s="378"/>
      <c r="C137" s="131">
        <f aca="true" t="shared" si="9" ref="C137:AL137">SUM(C116:C136)-C134</f>
        <v>0</v>
      </c>
      <c r="D137" s="102">
        <f t="shared" si="9"/>
        <v>0</v>
      </c>
      <c r="E137" s="90">
        <f t="shared" si="9"/>
        <v>0</v>
      </c>
      <c r="F137" s="89">
        <f t="shared" si="9"/>
        <v>0</v>
      </c>
      <c r="G137" s="89">
        <f t="shared" si="9"/>
        <v>0</v>
      </c>
      <c r="H137" s="89">
        <f t="shared" si="9"/>
        <v>0</v>
      </c>
      <c r="I137" s="101">
        <f t="shared" si="9"/>
        <v>0</v>
      </c>
      <c r="J137" s="102">
        <f t="shared" si="9"/>
        <v>0</v>
      </c>
      <c r="K137" s="102">
        <f t="shared" si="9"/>
        <v>0</v>
      </c>
      <c r="L137" s="102">
        <f t="shared" si="9"/>
        <v>0</v>
      </c>
      <c r="M137" s="102">
        <f t="shared" si="9"/>
        <v>0</v>
      </c>
      <c r="N137" s="102">
        <f t="shared" si="9"/>
        <v>0</v>
      </c>
      <c r="O137" s="102">
        <f t="shared" si="9"/>
        <v>0</v>
      </c>
      <c r="P137" s="102">
        <f t="shared" si="9"/>
        <v>0</v>
      </c>
      <c r="Q137" s="102">
        <f t="shared" si="9"/>
        <v>0</v>
      </c>
      <c r="R137" s="102">
        <f t="shared" si="9"/>
        <v>0</v>
      </c>
      <c r="S137" s="102">
        <f t="shared" si="9"/>
        <v>0</v>
      </c>
      <c r="T137" s="91">
        <f t="shared" si="9"/>
        <v>0</v>
      </c>
      <c r="U137" s="92">
        <f t="shared" si="9"/>
        <v>0</v>
      </c>
      <c r="V137" s="102">
        <f t="shared" si="9"/>
        <v>0</v>
      </c>
      <c r="W137" s="102">
        <f t="shared" si="9"/>
        <v>0</v>
      </c>
      <c r="X137" s="102">
        <f t="shared" si="9"/>
        <v>0</v>
      </c>
      <c r="Y137" s="102">
        <f t="shared" si="9"/>
        <v>0</v>
      </c>
      <c r="Z137" s="91">
        <f t="shared" si="9"/>
        <v>0</v>
      </c>
      <c r="AA137" s="92">
        <f t="shared" si="9"/>
        <v>0</v>
      </c>
      <c r="AB137" s="92">
        <f t="shared" si="9"/>
        <v>0</v>
      </c>
      <c r="AC137" s="92">
        <f t="shared" si="9"/>
        <v>0</v>
      </c>
      <c r="AD137" s="92">
        <f t="shared" si="9"/>
        <v>0</v>
      </c>
      <c r="AE137" s="93">
        <f t="shared" si="9"/>
        <v>0</v>
      </c>
      <c r="AF137" s="102">
        <f t="shared" si="9"/>
        <v>0</v>
      </c>
      <c r="AG137" s="95">
        <f t="shared" si="9"/>
        <v>0</v>
      </c>
      <c r="AH137" s="102">
        <f t="shared" si="9"/>
        <v>0</v>
      </c>
      <c r="AI137" s="102">
        <f t="shared" si="9"/>
        <v>0</v>
      </c>
      <c r="AJ137" s="102">
        <f t="shared" si="9"/>
        <v>0</v>
      </c>
      <c r="AK137" s="102">
        <f t="shared" si="9"/>
        <v>0</v>
      </c>
      <c r="AL137" s="274">
        <f t="shared" si="9"/>
        <v>0</v>
      </c>
      <c r="AM137" s="207">
        <f>SUM(AM116:AM136)</f>
        <v>72811</v>
      </c>
    </row>
    <row r="138" spans="1:39" ht="8.25" customHeight="1" thickBot="1">
      <c r="A138" s="97"/>
      <c r="B138" s="98"/>
      <c r="C138" s="132"/>
      <c r="D138" s="235"/>
      <c r="E138" s="132"/>
      <c r="F138" s="132"/>
      <c r="G138" s="132"/>
      <c r="H138" s="132"/>
      <c r="I138" s="235"/>
      <c r="J138" s="235"/>
      <c r="K138" s="235"/>
      <c r="L138" s="235"/>
      <c r="M138" s="235"/>
      <c r="N138" s="235"/>
      <c r="O138" s="235"/>
      <c r="P138" s="235"/>
      <c r="Q138" s="235"/>
      <c r="R138" s="235"/>
      <c r="S138" s="235"/>
      <c r="T138" s="132"/>
      <c r="U138" s="132"/>
      <c r="V138" s="235"/>
      <c r="W138" s="235"/>
      <c r="X138" s="235"/>
      <c r="Y138" s="235"/>
      <c r="Z138" s="132"/>
      <c r="AA138" s="132"/>
      <c r="AB138" s="132"/>
      <c r="AC138" s="132"/>
      <c r="AD138" s="132"/>
      <c r="AE138" s="132"/>
      <c r="AF138" s="235"/>
      <c r="AG138" s="132"/>
      <c r="AH138" s="235"/>
      <c r="AI138" s="235"/>
      <c r="AJ138" s="235"/>
      <c r="AK138" s="235"/>
      <c r="AL138" s="237"/>
      <c r="AM138" s="236"/>
    </row>
    <row r="139" spans="1:39" s="106" customFormat="1" ht="16.5" thickBot="1">
      <c r="A139" s="379" t="s">
        <v>152</v>
      </c>
      <c r="B139" s="380"/>
      <c r="C139" s="196">
        <f aca="true" t="shared" si="10" ref="C139:AL139">SUM(C11,C17,C30,C39,C56,C68,C84,C104,C113,C137)</f>
        <v>0</v>
      </c>
      <c r="D139" s="208">
        <f t="shared" si="10"/>
        <v>0</v>
      </c>
      <c r="E139" s="208">
        <f t="shared" si="10"/>
        <v>0</v>
      </c>
      <c r="F139" s="208">
        <f t="shared" si="10"/>
        <v>0</v>
      </c>
      <c r="G139" s="208">
        <f t="shared" si="10"/>
        <v>0</v>
      </c>
      <c r="H139" s="208">
        <f t="shared" si="10"/>
        <v>0</v>
      </c>
      <c r="I139" s="208">
        <f t="shared" si="10"/>
        <v>0</v>
      </c>
      <c r="J139" s="208">
        <f t="shared" si="10"/>
        <v>0</v>
      </c>
      <c r="K139" s="208">
        <f t="shared" si="10"/>
        <v>0</v>
      </c>
      <c r="L139" s="208">
        <f t="shared" si="10"/>
        <v>0</v>
      </c>
      <c r="M139" s="208">
        <f t="shared" si="10"/>
        <v>0</v>
      </c>
      <c r="N139" s="208">
        <f t="shared" si="10"/>
        <v>0</v>
      </c>
      <c r="O139" s="208">
        <f t="shared" si="10"/>
        <v>0</v>
      </c>
      <c r="P139" s="208">
        <f t="shared" si="10"/>
        <v>0</v>
      </c>
      <c r="Q139" s="208">
        <f t="shared" si="10"/>
        <v>0</v>
      </c>
      <c r="R139" s="208">
        <f t="shared" si="10"/>
        <v>0</v>
      </c>
      <c r="S139" s="208">
        <f t="shared" si="10"/>
        <v>0</v>
      </c>
      <c r="T139" s="208">
        <f t="shared" si="10"/>
        <v>0</v>
      </c>
      <c r="U139" s="208">
        <f t="shared" si="10"/>
        <v>0</v>
      </c>
      <c r="V139" s="208">
        <f t="shared" si="10"/>
        <v>0</v>
      </c>
      <c r="W139" s="208">
        <f t="shared" si="10"/>
        <v>0</v>
      </c>
      <c r="X139" s="208">
        <f t="shared" si="10"/>
        <v>0</v>
      </c>
      <c r="Y139" s="208">
        <f t="shared" si="10"/>
        <v>0</v>
      </c>
      <c r="Z139" s="209">
        <f t="shared" si="10"/>
        <v>0</v>
      </c>
      <c r="AA139" s="210">
        <f t="shared" si="10"/>
        <v>0</v>
      </c>
      <c r="AB139" s="210">
        <f t="shared" si="10"/>
        <v>0</v>
      </c>
      <c r="AC139" s="210">
        <f t="shared" si="10"/>
        <v>0</v>
      </c>
      <c r="AD139" s="210">
        <f t="shared" si="10"/>
        <v>0</v>
      </c>
      <c r="AE139" s="211">
        <f t="shared" si="10"/>
        <v>0</v>
      </c>
      <c r="AF139" s="208">
        <f t="shared" si="10"/>
        <v>0</v>
      </c>
      <c r="AG139" s="213">
        <f t="shared" si="10"/>
        <v>0</v>
      </c>
      <c r="AH139" s="208">
        <f t="shared" si="10"/>
        <v>0</v>
      </c>
      <c r="AI139" s="208">
        <f t="shared" si="10"/>
        <v>0</v>
      </c>
      <c r="AJ139" s="208">
        <f t="shared" si="10"/>
        <v>0</v>
      </c>
      <c r="AK139" s="208">
        <f t="shared" si="10"/>
        <v>0</v>
      </c>
      <c r="AL139" s="273">
        <f t="shared" si="10"/>
        <v>0</v>
      </c>
      <c r="AM139" s="352">
        <f>AM137+AM113+AM104+AM84+AM68+AM56+AM39+AM30+AM17+AM11</f>
        <v>1274141</v>
      </c>
    </row>
    <row r="140" spans="1:39" s="108" customFormat="1" ht="8.25" customHeight="1" hidden="1">
      <c r="A140" s="107"/>
      <c r="B140" s="82"/>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132"/>
      <c r="AD140" s="132"/>
      <c r="AE140" s="132"/>
      <c r="AF140" s="132"/>
      <c r="AG140" s="132"/>
      <c r="AH140" s="132"/>
      <c r="AI140" s="132"/>
      <c r="AJ140" s="132"/>
      <c r="AK140" s="132"/>
      <c r="AL140" s="237"/>
      <c r="AM140" s="192"/>
    </row>
    <row r="141" spans="1:39" ht="18" hidden="1">
      <c r="A141" s="375" t="s">
        <v>153</v>
      </c>
      <c r="B141" s="376"/>
      <c r="C141" s="238"/>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132"/>
      <c r="AD141" s="132"/>
      <c r="AE141" s="132"/>
      <c r="AF141" s="132"/>
      <c r="AG141" s="132"/>
      <c r="AH141" s="132"/>
      <c r="AI141" s="132"/>
      <c r="AJ141" s="132"/>
      <c r="AK141" s="132"/>
      <c r="AL141" s="237"/>
      <c r="AM141" s="192"/>
    </row>
    <row r="142" spans="1:39" ht="8.25" customHeight="1" hidden="1">
      <c r="A142" s="109"/>
      <c r="B142" s="110"/>
      <c r="C142" s="253"/>
      <c r="D142" s="137"/>
      <c r="E142" s="137"/>
      <c r="F142" s="137"/>
      <c r="G142" s="137"/>
      <c r="H142" s="137"/>
      <c r="I142" s="137"/>
      <c r="J142" s="137"/>
      <c r="K142" s="137"/>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232"/>
      <c r="AM142" s="194"/>
    </row>
    <row r="143" spans="1:39" ht="14.25" customHeight="1" hidden="1">
      <c r="A143" s="339" t="s">
        <v>446</v>
      </c>
      <c r="B143" s="111" t="s">
        <v>154</v>
      </c>
      <c r="C143" s="260"/>
      <c r="D143" s="229"/>
      <c r="E143" s="243"/>
      <c r="F143" s="141"/>
      <c r="G143" s="141"/>
      <c r="H143" s="141"/>
      <c r="I143" s="254"/>
      <c r="J143" s="229"/>
      <c r="K143" s="229"/>
      <c r="L143" s="229"/>
      <c r="M143" s="229"/>
      <c r="N143" s="229"/>
      <c r="O143" s="229"/>
      <c r="P143" s="229"/>
      <c r="Q143" s="229"/>
      <c r="R143" s="229"/>
      <c r="S143" s="229"/>
      <c r="T143" s="132"/>
      <c r="U143" s="132"/>
      <c r="V143" s="229"/>
      <c r="W143" s="229"/>
      <c r="X143" s="229"/>
      <c r="Y143" s="229"/>
      <c r="Z143" s="132"/>
      <c r="AA143" s="132"/>
      <c r="AB143" s="132"/>
      <c r="AC143" s="132"/>
      <c r="AD143" s="132"/>
      <c r="AE143" s="132"/>
      <c r="AF143" s="235"/>
      <c r="AG143" s="132"/>
      <c r="AH143" s="229"/>
      <c r="AI143" s="229"/>
      <c r="AJ143" s="139"/>
      <c r="AK143" s="141"/>
      <c r="AL143" s="275"/>
      <c r="AM143" s="205">
        <f>SUM(C143:AL143)</f>
        <v>0</v>
      </c>
    </row>
    <row r="144" spans="1:39" ht="14.25" customHeight="1" hidden="1" thickBot="1">
      <c r="A144" s="112" t="s">
        <v>447</v>
      </c>
      <c r="B144" s="113" t="s">
        <v>155</v>
      </c>
      <c r="C144" s="242"/>
      <c r="D144" s="239"/>
      <c r="E144" s="239"/>
      <c r="F144" s="239"/>
      <c r="G144" s="239"/>
      <c r="H144" s="239"/>
      <c r="I144" s="239"/>
      <c r="J144" s="239"/>
      <c r="K144" s="239"/>
      <c r="L144" s="239"/>
      <c r="M144" s="239"/>
      <c r="N144" s="239"/>
      <c r="O144" s="239"/>
      <c r="P144" s="239"/>
      <c r="Q144" s="239"/>
      <c r="R144" s="239"/>
      <c r="S144" s="239"/>
      <c r="T144" s="239"/>
      <c r="U144" s="239"/>
      <c r="V144" s="239"/>
      <c r="W144" s="239"/>
      <c r="X144" s="239"/>
      <c r="Y144" s="239"/>
      <c r="Z144" s="240"/>
      <c r="AA144" s="241"/>
      <c r="AB144" s="241"/>
      <c r="AC144" s="241"/>
      <c r="AD144" s="241"/>
      <c r="AE144" s="241"/>
      <c r="AF144" s="241"/>
      <c r="AG144" s="242"/>
      <c r="AH144" s="239"/>
      <c r="AI144" s="239"/>
      <c r="AJ144" s="239"/>
      <c r="AK144" s="239"/>
      <c r="AL144" s="276"/>
      <c r="AM144" s="216">
        <f>SUM(C144:AL144)</f>
        <v>0</v>
      </c>
    </row>
    <row r="145" spans="1:39" s="106" customFormat="1" ht="16.5" hidden="1" thickBot="1">
      <c r="A145" s="104" t="s">
        <v>156</v>
      </c>
      <c r="B145" s="114"/>
      <c r="C145" s="255">
        <f aca="true" t="shared" si="11" ref="C145:AL145">SUM(C143:C144)</f>
        <v>0</v>
      </c>
      <c r="D145" s="212">
        <f t="shared" si="11"/>
        <v>0</v>
      </c>
      <c r="E145" s="212">
        <f t="shared" si="11"/>
        <v>0</v>
      </c>
      <c r="F145" s="208">
        <f t="shared" si="11"/>
        <v>0</v>
      </c>
      <c r="G145" s="208">
        <f t="shared" si="11"/>
        <v>0</v>
      </c>
      <c r="H145" s="208">
        <f t="shared" si="11"/>
        <v>0</v>
      </c>
      <c r="I145" s="208">
        <f t="shared" si="11"/>
        <v>0</v>
      </c>
      <c r="J145" s="208">
        <f t="shared" si="11"/>
        <v>0</v>
      </c>
      <c r="K145" s="212">
        <f t="shared" si="11"/>
        <v>0</v>
      </c>
      <c r="L145" s="212">
        <f t="shared" si="11"/>
        <v>0</v>
      </c>
      <c r="M145" s="212">
        <f t="shared" si="11"/>
        <v>0</v>
      </c>
      <c r="N145" s="212">
        <f t="shared" si="11"/>
        <v>0</v>
      </c>
      <c r="O145" s="212">
        <f t="shared" si="11"/>
        <v>0</v>
      </c>
      <c r="P145" s="208">
        <f t="shared" si="11"/>
        <v>0</v>
      </c>
      <c r="Q145" s="208">
        <f t="shared" si="11"/>
        <v>0</v>
      </c>
      <c r="R145" s="208">
        <f t="shared" si="11"/>
        <v>0</v>
      </c>
      <c r="S145" s="208">
        <f t="shared" si="11"/>
        <v>0</v>
      </c>
      <c r="T145" s="208">
        <f t="shared" si="11"/>
        <v>0</v>
      </c>
      <c r="U145" s="208">
        <f t="shared" si="11"/>
        <v>0</v>
      </c>
      <c r="V145" s="208">
        <f t="shared" si="11"/>
        <v>0</v>
      </c>
      <c r="W145" s="208">
        <f t="shared" si="11"/>
        <v>0</v>
      </c>
      <c r="X145" s="208">
        <f t="shared" si="11"/>
        <v>0</v>
      </c>
      <c r="Y145" s="208">
        <f t="shared" si="11"/>
        <v>0</v>
      </c>
      <c r="Z145" s="209">
        <f t="shared" si="11"/>
        <v>0</v>
      </c>
      <c r="AA145" s="210">
        <f t="shared" si="11"/>
        <v>0</v>
      </c>
      <c r="AB145" s="210">
        <f t="shared" si="11"/>
        <v>0</v>
      </c>
      <c r="AC145" s="210">
        <f t="shared" si="11"/>
        <v>0</v>
      </c>
      <c r="AD145" s="210">
        <f t="shared" si="11"/>
        <v>0</v>
      </c>
      <c r="AE145" s="210">
        <f t="shared" si="11"/>
        <v>0</v>
      </c>
      <c r="AF145" s="210">
        <f t="shared" si="11"/>
        <v>0</v>
      </c>
      <c r="AG145" s="211">
        <f t="shared" si="11"/>
        <v>0</v>
      </c>
      <c r="AH145" s="208">
        <f t="shared" si="11"/>
        <v>0</v>
      </c>
      <c r="AI145" s="208">
        <f t="shared" si="11"/>
        <v>0</v>
      </c>
      <c r="AJ145" s="279">
        <f t="shared" si="11"/>
        <v>0</v>
      </c>
      <c r="AK145" s="208">
        <f t="shared" si="11"/>
        <v>0</v>
      </c>
      <c r="AL145" s="277">
        <f t="shared" si="11"/>
        <v>0</v>
      </c>
      <c r="AM145" s="215">
        <f>SUM(C145:AL145)</f>
        <v>0</v>
      </c>
    </row>
    <row r="146" spans="1:39" s="108" customFormat="1" ht="8.25" customHeight="1" hidden="1">
      <c r="A146" s="115"/>
      <c r="B146" s="116"/>
      <c r="C146" s="132"/>
      <c r="D146" s="132"/>
      <c r="E146" s="132"/>
      <c r="F146" s="132"/>
      <c r="G146" s="132"/>
      <c r="H146" s="132"/>
      <c r="I146" s="132"/>
      <c r="J146" s="132"/>
      <c r="K146" s="132"/>
      <c r="L146" s="132"/>
      <c r="M146" s="132"/>
      <c r="N146" s="132"/>
      <c r="O146" s="132"/>
      <c r="P146" s="132"/>
      <c r="Q146" s="132"/>
      <c r="R146" s="132"/>
      <c r="S146" s="132"/>
      <c r="T146" s="132"/>
      <c r="U146" s="132"/>
      <c r="V146" s="132"/>
      <c r="W146" s="132"/>
      <c r="X146" s="132"/>
      <c r="Y146" s="132"/>
      <c r="Z146" s="132"/>
      <c r="AA146" s="132"/>
      <c r="AB146" s="132"/>
      <c r="AC146" s="132"/>
      <c r="AD146" s="132"/>
      <c r="AE146" s="132"/>
      <c r="AF146" s="132"/>
      <c r="AG146" s="132"/>
      <c r="AH146" s="132"/>
      <c r="AI146" s="132"/>
      <c r="AJ146" s="132"/>
      <c r="AK146" s="132"/>
      <c r="AL146" s="237"/>
      <c r="AM146" s="192"/>
    </row>
    <row r="147" spans="1:39" ht="18" hidden="1">
      <c r="A147" s="375" t="s">
        <v>157</v>
      </c>
      <c r="B147" s="376"/>
      <c r="C147" s="238"/>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132"/>
      <c r="AD147" s="132"/>
      <c r="AE147" s="132"/>
      <c r="AF147" s="132"/>
      <c r="AG147" s="132"/>
      <c r="AH147" s="132"/>
      <c r="AI147" s="132"/>
      <c r="AJ147" s="132"/>
      <c r="AK147" s="132"/>
      <c r="AL147" s="237"/>
      <c r="AM147" s="192"/>
    </row>
    <row r="148" spans="1:39" ht="8.25" customHeight="1" hidden="1">
      <c r="A148" s="97"/>
      <c r="B148" s="98"/>
      <c r="C148" s="137"/>
      <c r="D148" s="137"/>
      <c r="E148" s="137"/>
      <c r="F148" s="137"/>
      <c r="G148" s="137"/>
      <c r="H148" s="137"/>
      <c r="I148" s="137"/>
      <c r="J148" s="137"/>
      <c r="K148" s="137"/>
      <c r="L148" s="137"/>
      <c r="M148" s="137"/>
      <c r="N148" s="137"/>
      <c r="O148" s="137"/>
      <c r="P148" s="137"/>
      <c r="Q148" s="137"/>
      <c r="R148" s="137"/>
      <c r="S148" s="137"/>
      <c r="T148" s="137"/>
      <c r="U148" s="137"/>
      <c r="V148" s="137"/>
      <c r="W148" s="137"/>
      <c r="X148" s="137"/>
      <c r="Y148" s="137"/>
      <c r="Z148" s="137"/>
      <c r="AA148" s="137"/>
      <c r="AB148" s="137"/>
      <c r="AC148" s="137"/>
      <c r="AD148" s="137"/>
      <c r="AE148" s="137"/>
      <c r="AF148" s="137"/>
      <c r="AG148" s="137"/>
      <c r="AH148" s="137"/>
      <c r="AI148" s="137"/>
      <c r="AJ148" s="137"/>
      <c r="AK148" s="137"/>
      <c r="AL148" s="232"/>
      <c r="AM148" s="194"/>
    </row>
    <row r="149" spans="1:39" ht="15" hidden="1">
      <c r="A149" s="384" t="s">
        <v>158</v>
      </c>
      <c r="B149" s="385"/>
      <c r="C149" s="132"/>
      <c r="D149" s="235"/>
      <c r="E149" s="235"/>
      <c r="F149" s="132"/>
      <c r="G149" s="132"/>
      <c r="H149" s="132"/>
      <c r="I149" s="132"/>
      <c r="J149" s="132"/>
      <c r="K149" s="132"/>
      <c r="L149" s="132"/>
      <c r="M149" s="132"/>
      <c r="N149" s="132"/>
      <c r="O149" s="132"/>
      <c r="P149" s="132"/>
      <c r="Q149" s="235"/>
      <c r="R149" s="132"/>
      <c r="S149" s="132"/>
      <c r="T149" s="132"/>
      <c r="U149" s="132"/>
      <c r="V149" s="235"/>
      <c r="W149" s="235"/>
      <c r="X149" s="132"/>
      <c r="Y149" s="132"/>
      <c r="Z149" s="132"/>
      <c r="AA149" s="132"/>
      <c r="AB149" s="132"/>
      <c r="AC149" s="132"/>
      <c r="AD149" s="132"/>
      <c r="AE149" s="132"/>
      <c r="AF149" s="132"/>
      <c r="AG149" s="132"/>
      <c r="AH149" s="132"/>
      <c r="AI149" s="132"/>
      <c r="AJ149" s="132"/>
      <c r="AK149" s="132"/>
      <c r="AL149" s="237"/>
      <c r="AM149" s="194"/>
    </row>
    <row r="150" spans="1:39" ht="14.25" customHeight="1" hidden="1">
      <c r="A150" s="117" t="s">
        <v>159</v>
      </c>
      <c r="B150" s="118" t="s">
        <v>160</v>
      </c>
      <c r="C150" s="238"/>
      <c r="D150" s="137"/>
      <c r="E150" s="132"/>
      <c r="F150" s="132"/>
      <c r="G150" s="132"/>
      <c r="H150" s="132"/>
      <c r="I150" s="137"/>
      <c r="J150" s="137"/>
      <c r="K150" s="137"/>
      <c r="L150" s="137"/>
      <c r="M150" s="137"/>
      <c r="N150" s="137"/>
      <c r="O150" s="137"/>
      <c r="P150" s="131"/>
      <c r="Q150" s="132"/>
      <c r="R150" s="137"/>
      <c r="S150" s="132"/>
      <c r="T150" s="132"/>
      <c r="U150" s="132"/>
      <c r="V150" s="132"/>
      <c r="W150" s="132"/>
      <c r="X150" s="137"/>
      <c r="Y150" s="137"/>
      <c r="Z150" s="132"/>
      <c r="AA150" s="132"/>
      <c r="AB150" s="132"/>
      <c r="AC150" s="132"/>
      <c r="AD150" s="132"/>
      <c r="AE150" s="131"/>
      <c r="AF150" s="132"/>
      <c r="AG150" s="132"/>
      <c r="AH150" s="132"/>
      <c r="AI150" s="132"/>
      <c r="AJ150" s="137"/>
      <c r="AK150" s="137"/>
      <c r="AL150" s="275"/>
      <c r="AM150" s="205">
        <f aca="true" t="shared" si="12" ref="AM150:AM168">SUM(C150:AL150)</f>
        <v>0</v>
      </c>
    </row>
    <row r="151" spans="1:39" ht="14.25" customHeight="1" hidden="1">
      <c r="A151" s="117" t="s">
        <v>161</v>
      </c>
      <c r="B151" s="118" t="s">
        <v>162</v>
      </c>
      <c r="C151" s="238"/>
      <c r="D151" s="131"/>
      <c r="E151" s="132"/>
      <c r="F151" s="132"/>
      <c r="G151" s="132"/>
      <c r="H151" s="139"/>
      <c r="I151" s="131"/>
      <c r="J151" s="131"/>
      <c r="K151" s="131"/>
      <c r="L151" s="131"/>
      <c r="M151" s="131"/>
      <c r="N151" s="131"/>
      <c r="O151" s="131"/>
      <c r="P151" s="131"/>
      <c r="Q151" s="226"/>
      <c r="R151" s="131"/>
      <c r="S151" s="138"/>
      <c r="T151" s="132"/>
      <c r="U151" s="132"/>
      <c r="V151" s="132"/>
      <c r="W151" s="139"/>
      <c r="X151" s="131"/>
      <c r="Y151" s="131"/>
      <c r="Z151" s="138"/>
      <c r="AA151" s="132"/>
      <c r="AB151" s="132"/>
      <c r="AC151" s="132"/>
      <c r="AD151" s="132"/>
      <c r="AE151" s="132"/>
      <c r="AF151" s="132"/>
      <c r="AG151" s="132"/>
      <c r="AH151" s="132"/>
      <c r="AI151" s="131"/>
      <c r="AJ151" s="131"/>
      <c r="AK151" s="131"/>
      <c r="AL151" s="275"/>
      <c r="AM151" s="205">
        <f t="shared" si="12"/>
        <v>0</v>
      </c>
    </row>
    <row r="152" spans="1:39" ht="14.25" customHeight="1" hidden="1">
      <c r="A152" s="117" t="s">
        <v>163</v>
      </c>
      <c r="B152" s="118" t="s">
        <v>164</v>
      </c>
      <c r="C152" s="238"/>
      <c r="D152" s="131"/>
      <c r="E152" s="132"/>
      <c r="F152" s="132"/>
      <c r="G152" s="132"/>
      <c r="H152" s="139"/>
      <c r="I152" s="131"/>
      <c r="J152" s="131"/>
      <c r="K152" s="131"/>
      <c r="L152" s="131"/>
      <c r="M152" s="131"/>
      <c r="N152" s="131"/>
      <c r="O152" s="131"/>
      <c r="P152" s="131"/>
      <c r="Q152" s="226"/>
      <c r="R152" s="131"/>
      <c r="S152" s="138"/>
      <c r="T152" s="132"/>
      <c r="U152" s="132"/>
      <c r="V152" s="132"/>
      <c r="W152" s="139"/>
      <c r="X152" s="131"/>
      <c r="Y152" s="131"/>
      <c r="Z152" s="138"/>
      <c r="AA152" s="132"/>
      <c r="AB152" s="132"/>
      <c r="AC152" s="132"/>
      <c r="AD152" s="132"/>
      <c r="AE152" s="132"/>
      <c r="AF152" s="132"/>
      <c r="AG152" s="132"/>
      <c r="AH152" s="132"/>
      <c r="AI152" s="131"/>
      <c r="AJ152" s="131"/>
      <c r="AK152" s="131"/>
      <c r="AL152" s="275"/>
      <c r="AM152" s="205">
        <f t="shared" si="12"/>
        <v>0</v>
      </c>
    </row>
    <row r="153" spans="1:39" ht="14.25" customHeight="1" hidden="1">
      <c r="A153" s="117" t="s">
        <v>165</v>
      </c>
      <c r="B153" s="118" t="s">
        <v>166</v>
      </c>
      <c r="C153" s="238"/>
      <c r="D153" s="131"/>
      <c r="E153" s="132"/>
      <c r="F153" s="132"/>
      <c r="G153" s="132"/>
      <c r="H153" s="139"/>
      <c r="I153" s="131"/>
      <c r="J153" s="131"/>
      <c r="K153" s="131"/>
      <c r="L153" s="131"/>
      <c r="M153" s="131"/>
      <c r="N153" s="131"/>
      <c r="O153" s="131"/>
      <c r="P153" s="131"/>
      <c r="Q153" s="226"/>
      <c r="R153" s="131"/>
      <c r="S153" s="138"/>
      <c r="T153" s="132"/>
      <c r="U153" s="132"/>
      <c r="V153" s="132"/>
      <c r="W153" s="139"/>
      <c r="X153" s="131"/>
      <c r="Y153" s="131"/>
      <c r="Z153" s="138"/>
      <c r="AA153" s="132"/>
      <c r="AB153" s="132"/>
      <c r="AC153" s="132"/>
      <c r="AD153" s="132"/>
      <c r="AE153" s="132"/>
      <c r="AF153" s="132"/>
      <c r="AG153" s="132"/>
      <c r="AH153" s="132"/>
      <c r="AI153" s="131"/>
      <c r="AJ153" s="131"/>
      <c r="AK153" s="131"/>
      <c r="AL153" s="275"/>
      <c r="AM153" s="205">
        <f t="shared" si="12"/>
        <v>0</v>
      </c>
    </row>
    <row r="154" spans="1:39" ht="14.25" customHeight="1" hidden="1">
      <c r="A154" s="117" t="s">
        <v>167</v>
      </c>
      <c r="B154" s="118" t="s">
        <v>168</v>
      </c>
      <c r="C154" s="238"/>
      <c r="D154" s="131"/>
      <c r="E154" s="132"/>
      <c r="F154" s="132"/>
      <c r="G154" s="132"/>
      <c r="H154" s="139"/>
      <c r="I154" s="131"/>
      <c r="J154" s="131"/>
      <c r="K154" s="131"/>
      <c r="L154" s="131"/>
      <c r="M154" s="131"/>
      <c r="N154" s="131"/>
      <c r="O154" s="131"/>
      <c r="P154" s="131"/>
      <c r="Q154" s="226"/>
      <c r="R154" s="131"/>
      <c r="S154" s="138"/>
      <c r="T154" s="132"/>
      <c r="U154" s="132"/>
      <c r="V154" s="132"/>
      <c r="W154" s="139"/>
      <c r="X154" s="131"/>
      <c r="Y154" s="131"/>
      <c r="Z154" s="138"/>
      <c r="AA154" s="132"/>
      <c r="AB154" s="132"/>
      <c r="AC154" s="132"/>
      <c r="AD154" s="132"/>
      <c r="AE154" s="132"/>
      <c r="AF154" s="132"/>
      <c r="AG154" s="132"/>
      <c r="AH154" s="132"/>
      <c r="AI154" s="131"/>
      <c r="AJ154" s="131"/>
      <c r="AK154" s="131"/>
      <c r="AL154" s="275"/>
      <c r="AM154" s="205">
        <f t="shared" si="12"/>
        <v>0</v>
      </c>
    </row>
    <row r="155" spans="1:39" ht="14.25" customHeight="1" hidden="1">
      <c r="A155" s="117" t="s">
        <v>169</v>
      </c>
      <c r="B155" s="118" t="s">
        <v>170</v>
      </c>
      <c r="C155" s="238"/>
      <c r="D155" s="131"/>
      <c r="E155" s="132"/>
      <c r="F155" s="132"/>
      <c r="G155" s="132"/>
      <c r="H155" s="139"/>
      <c r="I155" s="131"/>
      <c r="J155" s="131"/>
      <c r="K155" s="131"/>
      <c r="L155" s="131"/>
      <c r="M155" s="131"/>
      <c r="N155" s="131"/>
      <c r="O155" s="131"/>
      <c r="P155" s="131"/>
      <c r="Q155" s="226"/>
      <c r="R155" s="131"/>
      <c r="S155" s="138"/>
      <c r="T155" s="132"/>
      <c r="U155" s="132"/>
      <c r="V155" s="132"/>
      <c r="W155" s="139"/>
      <c r="X155" s="131"/>
      <c r="Y155" s="131"/>
      <c r="Z155" s="138"/>
      <c r="AA155" s="132"/>
      <c r="AB155" s="132"/>
      <c r="AC155" s="132"/>
      <c r="AD155" s="132"/>
      <c r="AE155" s="132"/>
      <c r="AF155" s="132"/>
      <c r="AG155" s="132"/>
      <c r="AH155" s="132"/>
      <c r="AI155" s="131"/>
      <c r="AJ155" s="131"/>
      <c r="AK155" s="131"/>
      <c r="AL155" s="275"/>
      <c r="AM155" s="205">
        <f t="shared" si="12"/>
        <v>0</v>
      </c>
    </row>
    <row r="156" spans="1:39" ht="14.25" customHeight="1" hidden="1">
      <c r="A156" s="117" t="s">
        <v>171</v>
      </c>
      <c r="B156" s="118" t="s">
        <v>172</v>
      </c>
      <c r="C156" s="238"/>
      <c r="D156" s="131"/>
      <c r="E156" s="132"/>
      <c r="F156" s="132"/>
      <c r="G156" s="132"/>
      <c r="H156" s="139"/>
      <c r="I156" s="131"/>
      <c r="J156" s="131"/>
      <c r="K156" s="131"/>
      <c r="L156" s="131"/>
      <c r="M156" s="131"/>
      <c r="N156" s="131"/>
      <c r="O156" s="131"/>
      <c r="P156" s="131"/>
      <c r="Q156" s="226"/>
      <c r="R156" s="131"/>
      <c r="S156" s="138"/>
      <c r="T156" s="132"/>
      <c r="U156" s="132"/>
      <c r="V156" s="132"/>
      <c r="W156" s="139"/>
      <c r="X156" s="131"/>
      <c r="Y156" s="131"/>
      <c r="Z156" s="138"/>
      <c r="AA156" s="132"/>
      <c r="AB156" s="132"/>
      <c r="AC156" s="132"/>
      <c r="AD156" s="132"/>
      <c r="AE156" s="132"/>
      <c r="AF156" s="132"/>
      <c r="AG156" s="132"/>
      <c r="AH156" s="132"/>
      <c r="AI156" s="131"/>
      <c r="AJ156" s="131"/>
      <c r="AK156" s="131"/>
      <c r="AL156" s="275"/>
      <c r="AM156" s="205">
        <f t="shared" si="12"/>
        <v>0</v>
      </c>
    </row>
    <row r="157" spans="1:39" ht="14.25" customHeight="1" hidden="1">
      <c r="A157" s="117" t="s">
        <v>173</v>
      </c>
      <c r="B157" s="118" t="s">
        <v>174</v>
      </c>
      <c r="C157" s="238"/>
      <c r="D157" s="131"/>
      <c r="E157" s="132"/>
      <c r="F157" s="132"/>
      <c r="G157" s="132"/>
      <c r="H157" s="139"/>
      <c r="I157" s="131"/>
      <c r="J157" s="131"/>
      <c r="K157" s="131"/>
      <c r="L157" s="131"/>
      <c r="M157" s="131"/>
      <c r="N157" s="131"/>
      <c r="O157" s="131"/>
      <c r="P157" s="131"/>
      <c r="Q157" s="226"/>
      <c r="R157" s="131"/>
      <c r="S157" s="138"/>
      <c r="T157" s="132"/>
      <c r="U157" s="132"/>
      <c r="V157" s="132"/>
      <c r="W157" s="139"/>
      <c r="X157" s="131"/>
      <c r="Y157" s="131"/>
      <c r="Z157" s="138"/>
      <c r="AA157" s="132"/>
      <c r="AB157" s="132"/>
      <c r="AC157" s="132"/>
      <c r="AD157" s="132"/>
      <c r="AE157" s="132"/>
      <c r="AF157" s="132"/>
      <c r="AG157" s="132"/>
      <c r="AH157" s="132"/>
      <c r="AI157" s="131"/>
      <c r="AJ157" s="131"/>
      <c r="AK157" s="131"/>
      <c r="AL157" s="275"/>
      <c r="AM157" s="205">
        <f t="shared" si="12"/>
        <v>0</v>
      </c>
    </row>
    <row r="158" spans="1:39" ht="14.25" customHeight="1" hidden="1">
      <c r="A158" s="117" t="s">
        <v>175</v>
      </c>
      <c r="B158" s="118" t="s">
        <v>176</v>
      </c>
      <c r="C158" s="238"/>
      <c r="D158" s="131"/>
      <c r="E158" s="132"/>
      <c r="F158" s="132"/>
      <c r="G158" s="132"/>
      <c r="H158" s="139"/>
      <c r="I158" s="131"/>
      <c r="J158" s="131"/>
      <c r="K158" s="131"/>
      <c r="L158" s="131"/>
      <c r="M158" s="131"/>
      <c r="N158" s="131"/>
      <c r="O158" s="131"/>
      <c r="P158" s="131"/>
      <c r="Q158" s="226"/>
      <c r="R158" s="131"/>
      <c r="S158" s="138"/>
      <c r="T158" s="132"/>
      <c r="U158" s="132"/>
      <c r="V158" s="132"/>
      <c r="W158" s="139"/>
      <c r="X158" s="131"/>
      <c r="Y158" s="131"/>
      <c r="Z158" s="138"/>
      <c r="AA158" s="132"/>
      <c r="AB158" s="132"/>
      <c r="AC158" s="132"/>
      <c r="AD158" s="132"/>
      <c r="AE158" s="132"/>
      <c r="AF158" s="132"/>
      <c r="AG158" s="132"/>
      <c r="AH158" s="132"/>
      <c r="AI158" s="131"/>
      <c r="AJ158" s="131"/>
      <c r="AK158" s="131"/>
      <c r="AL158" s="275"/>
      <c r="AM158" s="205">
        <f t="shared" si="12"/>
        <v>0</v>
      </c>
    </row>
    <row r="159" spans="1:39" ht="14.25" customHeight="1" hidden="1">
      <c r="A159" s="117" t="s">
        <v>177</v>
      </c>
      <c r="B159" s="118" t="s">
        <v>178</v>
      </c>
      <c r="C159" s="132"/>
      <c r="D159" s="132"/>
      <c r="E159" s="132"/>
      <c r="F159" s="132"/>
      <c r="G159" s="132"/>
      <c r="H159" s="132"/>
      <c r="I159" s="235"/>
      <c r="J159" s="235"/>
      <c r="K159" s="235"/>
      <c r="L159" s="235"/>
      <c r="M159" s="235"/>
      <c r="N159" s="235"/>
      <c r="O159" s="235"/>
      <c r="P159" s="235"/>
      <c r="Q159" s="132"/>
      <c r="R159" s="235"/>
      <c r="S159" s="132"/>
      <c r="T159" s="132"/>
      <c r="U159" s="132"/>
      <c r="V159" s="132"/>
      <c r="W159" s="132"/>
      <c r="X159" s="235"/>
      <c r="Y159" s="235"/>
      <c r="Z159" s="132"/>
      <c r="AA159" s="132"/>
      <c r="AB159" s="132"/>
      <c r="AC159" s="132"/>
      <c r="AD159" s="132"/>
      <c r="AE159" s="243"/>
      <c r="AF159" s="131"/>
      <c r="AG159" s="138"/>
      <c r="AH159" s="132"/>
      <c r="AI159" s="132"/>
      <c r="AJ159" s="235"/>
      <c r="AK159" s="235"/>
      <c r="AL159" s="275"/>
      <c r="AM159" s="205">
        <f t="shared" si="12"/>
        <v>0</v>
      </c>
    </row>
    <row r="160" spans="1:39" ht="14.25" customHeight="1" hidden="1">
      <c r="A160" s="117" t="s">
        <v>179</v>
      </c>
      <c r="B160" s="118" t="s">
        <v>180</v>
      </c>
      <c r="C160" s="132"/>
      <c r="D160" s="132"/>
      <c r="E160" s="132"/>
      <c r="F160" s="132"/>
      <c r="G160" s="132"/>
      <c r="H160" s="132"/>
      <c r="I160" s="132"/>
      <c r="J160" s="132"/>
      <c r="K160" s="132"/>
      <c r="L160" s="132"/>
      <c r="M160" s="132"/>
      <c r="N160" s="132"/>
      <c r="O160" s="132"/>
      <c r="P160" s="132"/>
      <c r="Q160" s="132"/>
      <c r="R160" s="132"/>
      <c r="S160" s="132"/>
      <c r="T160" s="132"/>
      <c r="U160" s="132"/>
      <c r="V160" s="132"/>
      <c r="W160" s="132"/>
      <c r="X160" s="132"/>
      <c r="Y160" s="132"/>
      <c r="Z160" s="132"/>
      <c r="AA160" s="132"/>
      <c r="AB160" s="132"/>
      <c r="AC160" s="132"/>
      <c r="AD160" s="139"/>
      <c r="AE160" s="131"/>
      <c r="AF160" s="244"/>
      <c r="AG160" s="132"/>
      <c r="AH160" s="132"/>
      <c r="AI160" s="132"/>
      <c r="AJ160" s="132"/>
      <c r="AK160" s="132"/>
      <c r="AL160" s="275"/>
      <c r="AM160" s="205">
        <f t="shared" si="12"/>
        <v>0</v>
      </c>
    </row>
    <row r="161" spans="1:39" ht="14.25" customHeight="1" hidden="1">
      <c r="A161" s="117" t="s">
        <v>181</v>
      </c>
      <c r="B161" s="118" t="s">
        <v>182</v>
      </c>
      <c r="C161" s="132"/>
      <c r="D161" s="132"/>
      <c r="E161" s="132"/>
      <c r="F161" s="132"/>
      <c r="G161" s="132"/>
      <c r="H161" s="132"/>
      <c r="I161" s="132"/>
      <c r="J161" s="132"/>
      <c r="K161" s="132"/>
      <c r="L161" s="132"/>
      <c r="M161" s="132"/>
      <c r="N161" s="132"/>
      <c r="O161" s="132"/>
      <c r="P161" s="132"/>
      <c r="Q161" s="132"/>
      <c r="R161" s="132"/>
      <c r="S161" s="132"/>
      <c r="T161" s="132"/>
      <c r="U161" s="132"/>
      <c r="V161" s="132"/>
      <c r="W161" s="132"/>
      <c r="X161" s="132"/>
      <c r="Y161" s="132"/>
      <c r="Z161" s="132"/>
      <c r="AA161" s="132"/>
      <c r="AB161" s="132"/>
      <c r="AC161" s="132"/>
      <c r="AD161" s="139"/>
      <c r="AE161" s="131"/>
      <c r="AF161" s="131"/>
      <c r="AG161" s="138"/>
      <c r="AH161" s="132"/>
      <c r="AI161" s="132"/>
      <c r="AJ161" s="132"/>
      <c r="AK161" s="132"/>
      <c r="AL161" s="275"/>
      <c r="AM161" s="205">
        <f t="shared" si="12"/>
        <v>0</v>
      </c>
    </row>
    <row r="162" spans="1:39" ht="14.25" customHeight="1" hidden="1">
      <c r="A162" s="117" t="s">
        <v>183</v>
      </c>
      <c r="B162" s="118" t="s">
        <v>184</v>
      </c>
      <c r="C162" s="132"/>
      <c r="D162" s="132"/>
      <c r="E162" s="132"/>
      <c r="F162" s="132"/>
      <c r="G162" s="132"/>
      <c r="H162" s="132"/>
      <c r="I162" s="132"/>
      <c r="J162" s="132"/>
      <c r="K162" s="132"/>
      <c r="L162" s="132"/>
      <c r="M162" s="132"/>
      <c r="N162" s="132"/>
      <c r="O162" s="132"/>
      <c r="P162" s="132"/>
      <c r="Q162" s="132"/>
      <c r="R162" s="132"/>
      <c r="S162" s="132"/>
      <c r="T162" s="132"/>
      <c r="U162" s="132"/>
      <c r="V162" s="132"/>
      <c r="W162" s="132"/>
      <c r="X162" s="132"/>
      <c r="Y162" s="132"/>
      <c r="Z162" s="132"/>
      <c r="AA162" s="132"/>
      <c r="AB162" s="132"/>
      <c r="AC162" s="132"/>
      <c r="AD162" s="139"/>
      <c r="AE162" s="131"/>
      <c r="AF162" s="245"/>
      <c r="AG162" s="132"/>
      <c r="AH162" s="132"/>
      <c r="AI162" s="132"/>
      <c r="AJ162" s="132"/>
      <c r="AK162" s="132"/>
      <c r="AL162" s="275"/>
      <c r="AM162" s="205">
        <f t="shared" si="12"/>
        <v>0</v>
      </c>
    </row>
    <row r="163" spans="1:39" ht="14.25" customHeight="1" hidden="1">
      <c r="A163" s="117" t="s">
        <v>185</v>
      </c>
      <c r="B163" s="118" t="s">
        <v>186</v>
      </c>
      <c r="C163" s="132"/>
      <c r="D163" s="132"/>
      <c r="E163" s="132"/>
      <c r="F163" s="132"/>
      <c r="G163" s="132"/>
      <c r="H163" s="132"/>
      <c r="I163" s="132"/>
      <c r="J163" s="132"/>
      <c r="K163" s="132"/>
      <c r="L163" s="132"/>
      <c r="M163" s="132"/>
      <c r="N163" s="132"/>
      <c r="O163" s="132"/>
      <c r="P163" s="132"/>
      <c r="Q163" s="132"/>
      <c r="R163" s="132"/>
      <c r="S163" s="132"/>
      <c r="T163" s="132"/>
      <c r="U163" s="132"/>
      <c r="V163" s="132"/>
      <c r="W163" s="132"/>
      <c r="X163" s="132"/>
      <c r="Y163" s="132"/>
      <c r="Z163" s="132"/>
      <c r="AA163" s="132"/>
      <c r="AB163" s="132"/>
      <c r="AC163" s="132"/>
      <c r="AD163" s="139"/>
      <c r="AE163" s="131"/>
      <c r="AF163" s="138"/>
      <c r="AG163" s="132"/>
      <c r="AH163" s="132"/>
      <c r="AI163" s="132"/>
      <c r="AJ163" s="132"/>
      <c r="AK163" s="132"/>
      <c r="AL163" s="275"/>
      <c r="AM163" s="205">
        <f t="shared" si="12"/>
        <v>0</v>
      </c>
    </row>
    <row r="164" spans="1:39" ht="14.25" customHeight="1" hidden="1">
      <c r="A164" s="117" t="s">
        <v>187</v>
      </c>
      <c r="B164" s="118" t="s">
        <v>188</v>
      </c>
      <c r="C164" s="132"/>
      <c r="D164" s="132"/>
      <c r="E164" s="132"/>
      <c r="F164" s="132"/>
      <c r="G164" s="132"/>
      <c r="H164" s="132"/>
      <c r="I164" s="132"/>
      <c r="J164" s="132"/>
      <c r="K164" s="132"/>
      <c r="L164" s="132"/>
      <c r="M164" s="132"/>
      <c r="N164" s="132"/>
      <c r="O164" s="132"/>
      <c r="P164" s="132"/>
      <c r="Q164" s="132"/>
      <c r="R164" s="132"/>
      <c r="S164" s="132"/>
      <c r="T164" s="132"/>
      <c r="U164" s="132"/>
      <c r="V164" s="132"/>
      <c r="W164" s="132"/>
      <c r="X164" s="132"/>
      <c r="Y164" s="132"/>
      <c r="Z164" s="132"/>
      <c r="AA164" s="132"/>
      <c r="AB164" s="132"/>
      <c r="AC164" s="132"/>
      <c r="AD164" s="139"/>
      <c r="AE164" s="131"/>
      <c r="AF164" s="138"/>
      <c r="AG164" s="132"/>
      <c r="AH164" s="132"/>
      <c r="AI164" s="132"/>
      <c r="AJ164" s="132"/>
      <c r="AK164" s="132"/>
      <c r="AL164" s="275"/>
      <c r="AM164" s="205">
        <f t="shared" si="12"/>
        <v>0</v>
      </c>
    </row>
    <row r="165" spans="1:39" ht="14.25" customHeight="1" hidden="1">
      <c r="A165" s="117" t="s">
        <v>189</v>
      </c>
      <c r="B165" s="118" t="s">
        <v>190</v>
      </c>
      <c r="C165" s="132"/>
      <c r="D165" s="132"/>
      <c r="E165" s="132"/>
      <c r="F165" s="132"/>
      <c r="G165" s="132"/>
      <c r="H165" s="132"/>
      <c r="I165" s="132"/>
      <c r="J165" s="132"/>
      <c r="K165" s="132"/>
      <c r="L165" s="132"/>
      <c r="M165" s="132"/>
      <c r="N165" s="132"/>
      <c r="O165" s="132"/>
      <c r="P165" s="132"/>
      <c r="Q165" s="132"/>
      <c r="R165" s="132"/>
      <c r="S165" s="132"/>
      <c r="T165" s="132"/>
      <c r="U165" s="132"/>
      <c r="V165" s="132"/>
      <c r="W165" s="132"/>
      <c r="X165" s="132"/>
      <c r="Y165" s="132"/>
      <c r="Z165" s="132"/>
      <c r="AA165" s="132"/>
      <c r="AB165" s="137"/>
      <c r="AC165" s="132"/>
      <c r="AD165" s="139"/>
      <c r="AE165" s="131"/>
      <c r="AF165" s="138"/>
      <c r="AG165" s="132"/>
      <c r="AH165" s="132"/>
      <c r="AI165" s="132"/>
      <c r="AJ165" s="132"/>
      <c r="AK165" s="132"/>
      <c r="AL165" s="275"/>
      <c r="AM165" s="205">
        <f t="shared" si="12"/>
        <v>0</v>
      </c>
    </row>
    <row r="166" spans="1:39" ht="14.25" customHeight="1" hidden="1">
      <c r="A166" s="117" t="s">
        <v>191</v>
      </c>
      <c r="B166" s="118" t="s">
        <v>192</v>
      </c>
      <c r="C166" s="132"/>
      <c r="D166" s="132"/>
      <c r="E166" s="132"/>
      <c r="F166" s="132"/>
      <c r="G166" s="132"/>
      <c r="H166" s="132"/>
      <c r="I166" s="132"/>
      <c r="J166" s="132"/>
      <c r="K166" s="132"/>
      <c r="L166" s="132"/>
      <c r="M166" s="132"/>
      <c r="N166" s="132"/>
      <c r="O166" s="132"/>
      <c r="P166" s="132"/>
      <c r="Q166" s="132"/>
      <c r="R166" s="132"/>
      <c r="S166" s="132"/>
      <c r="T166" s="132"/>
      <c r="U166" s="132"/>
      <c r="V166" s="132"/>
      <c r="W166" s="132"/>
      <c r="X166" s="132"/>
      <c r="Y166" s="132"/>
      <c r="Z166" s="132"/>
      <c r="AA166" s="139"/>
      <c r="AB166" s="131"/>
      <c r="AC166" s="138"/>
      <c r="AD166" s="132"/>
      <c r="AE166" s="235"/>
      <c r="AF166" s="132"/>
      <c r="AG166" s="132"/>
      <c r="AH166" s="132"/>
      <c r="AI166" s="132"/>
      <c r="AJ166" s="132"/>
      <c r="AK166" s="132"/>
      <c r="AL166" s="275"/>
      <c r="AM166" s="207">
        <f t="shared" si="12"/>
        <v>0</v>
      </c>
    </row>
    <row r="167" spans="1:39" ht="14.25" customHeight="1" hidden="1">
      <c r="A167" s="117" t="s">
        <v>193</v>
      </c>
      <c r="B167" s="118" t="s">
        <v>194</v>
      </c>
      <c r="C167" s="238"/>
      <c r="D167" s="132"/>
      <c r="E167" s="132"/>
      <c r="F167" s="132"/>
      <c r="G167" s="132"/>
      <c r="H167" s="132"/>
      <c r="I167" s="137"/>
      <c r="J167" s="137"/>
      <c r="K167" s="137"/>
      <c r="L167" s="137"/>
      <c r="M167" s="137"/>
      <c r="N167" s="137"/>
      <c r="O167" s="137"/>
      <c r="P167" s="137"/>
      <c r="Q167" s="139"/>
      <c r="R167" s="131"/>
      <c r="S167" s="138"/>
      <c r="T167" s="132"/>
      <c r="U167" s="132"/>
      <c r="V167" s="132"/>
      <c r="W167" s="139"/>
      <c r="X167" s="131"/>
      <c r="Y167" s="131"/>
      <c r="Z167" s="138"/>
      <c r="AA167" s="132"/>
      <c r="AB167" s="132"/>
      <c r="AC167" s="132"/>
      <c r="AD167" s="132"/>
      <c r="AE167" s="132"/>
      <c r="AF167" s="132"/>
      <c r="AG167" s="132"/>
      <c r="AH167" s="132"/>
      <c r="AI167" s="139"/>
      <c r="AJ167" s="131"/>
      <c r="AK167" s="131"/>
      <c r="AL167" s="275"/>
      <c r="AM167" s="205">
        <f t="shared" si="12"/>
        <v>0</v>
      </c>
    </row>
    <row r="168" spans="1:39" ht="15.75" hidden="1">
      <c r="A168" s="386" t="s">
        <v>195</v>
      </c>
      <c r="B168" s="387"/>
      <c r="C168" s="259">
        <f aca="true" t="shared" si="13" ref="C168:AL168">SUM(C150:C167)</f>
        <v>0</v>
      </c>
      <c r="D168" s="258">
        <f t="shared" si="13"/>
        <v>0</v>
      </c>
      <c r="E168" s="258">
        <f t="shared" si="13"/>
        <v>0</v>
      </c>
      <c r="F168" s="92">
        <f t="shared" si="13"/>
        <v>0</v>
      </c>
      <c r="G168" s="92">
        <f t="shared" si="13"/>
        <v>0</v>
      </c>
      <c r="H168" s="93">
        <f t="shared" si="13"/>
        <v>0</v>
      </c>
      <c r="I168" s="89">
        <f t="shared" si="13"/>
        <v>0</v>
      </c>
      <c r="J168" s="89">
        <f t="shared" si="13"/>
        <v>0</v>
      </c>
      <c r="K168" s="89">
        <f t="shared" si="13"/>
        <v>0</v>
      </c>
      <c r="L168" s="89">
        <f t="shared" si="13"/>
        <v>0</v>
      </c>
      <c r="M168" s="89">
        <f t="shared" si="13"/>
        <v>0</v>
      </c>
      <c r="N168" s="89">
        <f t="shared" si="13"/>
        <v>0</v>
      </c>
      <c r="O168" s="89">
        <f t="shared" si="13"/>
        <v>0</v>
      </c>
      <c r="P168" s="89">
        <f t="shared" si="13"/>
        <v>0</v>
      </c>
      <c r="Q168" s="92">
        <f t="shared" si="13"/>
        <v>0</v>
      </c>
      <c r="R168" s="89">
        <f t="shared" si="13"/>
        <v>0</v>
      </c>
      <c r="S168" s="91">
        <f t="shared" si="13"/>
        <v>0</v>
      </c>
      <c r="T168" s="92">
        <f t="shared" si="13"/>
        <v>0</v>
      </c>
      <c r="U168" s="92">
        <f t="shared" si="13"/>
        <v>0</v>
      </c>
      <c r="V168" s="92">
        <f t="shared" si="13"/>
        <v>0</v>
      </c>
      <c r="W168" s="93">
        <f t="shared" si="13"/>
        <v>0</v>
      </c>
      <c r="X168" s="89">
        <f t="shared" si="13"/>
        <v>0</v>
      </c>
      <c r="Y168" s="89">
        <f t="shared" si="13"/>
        <v>0</v>
      </c>
      <c r="Z168" s="92">
        <f t="shared" si="13"/>
        <v>0</v>
      </c>
      <c r="AA168" s="92">
        <f t="shared" si="13"/>
        <v>0</v>
      </c>
      <c r="AB168" s="89">
        <f t="shared" si="13"/>
        <v>0</v>
      </c>
      <c r="AC168" s="91">
        <f t="shared" si="13"/>
        <v>0</v>
      </c>
      <c r="AD168" s="93">
        <f t="shared" si="13"/>
        <v>0</v>
      </c>
      <c r="AE168" s="89">
        <f t="shared" si="13"/>
        <v>0</v>
      </c>
      <c r="AF168" s="89">
        <f t="shared" si="13"/>
        <v>0</v>
      </c>
      <c r="AG168" s="92">
        <f t="shared" si="13"/>
        <v>0</v>
      </c>
      <c r="AH168" s="92">
        <f t="shared" si="13"/>
        <v>0</v>
      </c>
      <c r="AI168" s="93">
        <f t="shared" si="13"/>
        <v>0</v>
      </c>
      <c r="AJ168" s="89">
        <f t="shared" si="13"/>
        <v>0</v>
      </c>
      <c r="AK168" s="89">
        <f t="shared" si="13"/>
        <v>0</v>
      </c>
      <c r="AL168" s="274">
        <f t="shared" si="13"/>
        <v>0</v>
      </c>
      <c r="AM168" s="205">
        <f t="shared" si="12"/>
        <v>0</v>
      </c>
    </row>
    <row r="169" spans="1:39" ht="8.25" customHeight="1" hidden="1">
      <c r="A169" s="97"/>
      <c r="B169" s="98"/>
      <c r="C169" s="137"/>
      <c r="D169" s="137"/>
      <c r="E169" s="137"/>
      <c r="F169" s="137"/>
      <c r="G169" s="137"/>
      <c r="H169" s="137"/>
      <c r="I169" s="229"/>
      <c r="J169" s="229"/>
      <c r="K169" s="229"/>
      <c r="L169" s="229"/>
      <c r="M169" s="229"/>
      <c r="N169" s="229"/>
      <c r="O169" s="229"/>
      <c r="P169" s="229"/>
      <c r="Q169" s="229"/>
      <c r="R169" s="229"/>
      <c r="S169" s="137"/>
      <c r="T169" s="137"/>
      <c r="U169" s="137"/>
      <c r="V169" s="137"/>
      <c r="W169" s="137"/>
      <c r="X169" s="229"/>
      <c r="Y169" s="229"/>
      <c r="Z169" s="137"/>
      <c r="AA169" s="137"/>
      <c r="AB169" s="137"/>
      <c r="AC169" s="137"/>
      <c r="AD169" s="137"/>
      <c r="AE169" s="137"/>
      <c r="AF169" s="229"/>
      <c r="AG169" s="137"/>
      <c r="AH169" s="137"/>
      <c r="AI169" s="137"/>
      <c r="AJ169" s="229"/>
      <c r="AK169" s="229"/>
      <c r="AL169" s="232"/>
      <c r="AM169" s="231"/>
    </row>
    <row r="170" spans="1:39" ht="15" hidden="1">
      <c r="A170" s="384" t="s">
        <v>196</v>
      </c>
      <c r="B170" s="385"/>
      <c r="C170" s="132"/>
      <c r="D170" s="132"/>
      <c r="E170" s="132"/>
      <c r="F170" s="132"/>
      <c r="G170" s="132"/>
      <c r="H170" s="132"/>
      <c r="I170" s="137"/>
      <c r="J170" s="132"/>
      <c r="K170" s="137"/>
      <c r="L170" s="137"/>
      <c r="M170" s="137"/>
      <c r="N170" s="132"/>
      <c r="O170" s="132"/>
      <c r="P170" s="137"/>
      <c r="Q170" s="132"/>
      <c r="R170" s="132"/>
      <c r="S170" s="132"/>
      <c r="T170" s="132"/>
      <c r="U170" s="132"/>
      <c r="V170" s="132"/>
      <c r="W170" s="235"/>
      <c r="X170" s="235"/>
      <c r="Y170" s="235"/>
      <c r="Z170" s="235"/>
      <c r="AA170" s="132"/>
      <c r="AB170" s="132"/>
      <c r="AC170" s="132"/>
      <c r="AD170" s="132"/>
      <c r="AE170" s="132"/>
      <c r="AF170" s="235"/>
      <c r="AG170" s="132"/>
      <c r="AH170" s="132"/>
      <c r="AI170" s="132"/>
      <c r="AJ170" s="132"/>
      <c r="AK170" s="132"/>
      <c r="AL170" s="237"/>
      <c r="AM170" s="194"/>
    </row>
    <row r="171" spans="1:39" ht="14.25" customHeight="1" hidden="1">
      <c r="A171" s="117" t="s">
        <v>197</v>
      </c>
      <c r="B171" s="118" t="s">
        <v>198</v>
      </c>
      <c r="C171" s="238"/>
      <c r="D171" s="132"/>
      <c r="E171" s="132"/>
      <c r="F171" s="132"/>
      <c r="G171" s="132"/>
      <c r="H171" s="139"/>
      <c r="I171" s="227"/>
      <c r="J171" s="226"/>
      <c r="K171" s="131"/>
      <c r="L171" s="131"/>
      <c r="M171" s="131"/>
      <c r="N171" s="138"/>
      <c r="O171" s="139"/>
      <c r="P171" s="131"/>
      <c r="Q171" s="138"/>
      <c r="R171" s="132"/>
      <c r="S171" s="132"/>
      <c r="T171" s="132"/>
      <c r="U171" s="132"/>
      <c r="V171" s="132"/>
      <c r="W171" s="132"/>
      <c r="X171" s="132"/>
      <c r="Y171" s="132"/>
      <c r="Z171" s="132"/>
      <c r="AA171" s="132"/>
      <c r="AB171" s="132"/>
      <c r="AC171" s="132"/>
      <c r="AD171" s="132"/>
      <c r="AE171" s="132"/>
      <c r="AF171" s="132"/>
      <c r="AG171" s="132"/>
      <c r="AH171" s="132"/>
      <c r="AI171" s="132"/>
      <c r="AJ171" s="132"/>
      <c r="AK171" s="139"/>
      <c r="AL171" s="275"/>
      <c r="AM171" s="205">
        <f aca="true" t="shared" si="14" ref="AM171:AM183">SUM(C171:AL171)</f>
        <v>0</v>
      </c>
    </row>
    <row r="172" spans="1:39" ht="14.25" customHeight="1" hidden="1">
      <c r="A172" s="117" t="s">
        <v>199</v>
      </c>
      <c r="B172" s="118" t="s">
        <v>200</v>
      </c>
      <c r="C172" s="238"/>
      <c r="D172" s="132"/>
      <c r="E172" s="132"/>
      <c r="F172" s="132"/>
      <c r="G172" s="132"/>
      <c r="H172" s="132"/>
      <c r="I172" s="235"/>
      <c r="J172" s="132"/>
      <c r="K172" s="235"/>
      <c r="L172" s="235"/>
      <c r="M172" s="131"/>
      <c r="N172" s="132"/>
      <c r="O172" s="132"/>
      <c r="P172" s="235"/>
      <c r="Q172" s="132"/>
      <c r="R172" s="132"/>
      <c r="S172" s="132"/>
      <c r="T172" s="132"/>
      <c r="U172" s="132"/>
      <c r="V172" s="132"/>
      <c r="W172" s="132"/>
      <c r="X172" s="132"/>
      <c r="Y172" s="132"/>
      <c r="Z172" s="132"/>
      <c r="AA172" s="132"/>
      <c r="AB172" s="132"/>
      <c r="AC172" s="132"/>
      <c r="AD172" s="132"/>
      <c r="AE172" s="132"/>
      <c r="AF172" s="132"/>
      <c r="AG172" s="132"/>
      <c r="AH172" s="132"/>
      <c r="AI172" s="132"/>
      <c r="AJ172" s="132"/>
      <c r="AK172" s="132"/>
      <c r="AL172" s="275"/>
      <c r="AM172" s="205">
        <f t="shared" si="14"/>
        <v>0</v>
      </c>
    </row>
    <row r="173" spans="1:39" ht="14.25" customHeight="1" hidden="1">
      <c r="A173" s="117" t="s">
        <v>201</v>
      </c>
      <c r="B173" s="118" t="s">
        <v>202</v>
      </c>
      <c r="C173" s="238"/>
      <c r="D173" s="132"/>
      <c r="E173" s="132"/>
      <c r="F173" s="132"/>
      <c r="G173" s="132"/>
      <c r="H173" s="132"/>
      <c r="I173" s="132"/>
      <c r="J173" s="132"/>
      <c r="K173" s="132"/>
      <c r="L173" s="132"/>
      <c r="M173" s="132"/>
      <c r="N173" s="132"/>
      <c r="O173" s="132"/>
      <c r="P173" s="132"/>
      <c r="Q173" s="132"/>
      <c r="R173" s="132"/>
      <c r="S173" s="132"/>
      <c r="T173" s="132"/>
      <c r="U173" s="132"/>
      <c r="V173" s="132"/>
      <c r="W173" s="132"/>
      <c r="X173" s="132"/>
      <c r="Y173" s="132"/>
      <c r="Z173" s="132"/>
      <c r="AA173" s="132"/>
      <c r="AB173" s="132"/>
      <c r="AC173" s="132"/>
      <c r="AD173" s="132"/>
      <c r="AE173" s="132"/>
      <c r="AF173" s="132"/>
      <c r="AG173" s="132"/>
      <c r="AH173" s="132"/>
      <c r="AI173" s="132"/>
      <c r="AJ173" s="132"/>
      <c r="AK173" s="132"/>
      <c r="AL173" s="90"/>
      <c r="AM173" s="205">
        <f t="shared" si="14"/>
        <v>0</v>
      </c>
    </row>
    <row r="174" spans="1:39" ht="14.25" customHeight="1" hidden="1">
      <c r="A174" s="117" t="s">
        <v>203</v>
      </c>
      <c r="B174" s="118" t="s">
        <v>204</v>
      </c>
      <c r="C174" s="238"/>
      <c r="D174" s="132"/>
      <c r="E174" s="132"/>
      <c r="F174" s="132"/>
      <c r="G174" s="132"/>
      <c r="H174" s="132"/>
      <c r="I174" s="132"/>
      <c r="J174" s="132"/>
      <c r="K174" s="132"/>
      <c r="L174" s="132"/>
      <c r="M174" s="227"/>
      <c r="N174" s="132"/>
      <c r="O174" s="132"/>
      <c r="P174" s="132"/>
      <c r="Q174" s="132"/>
      <c r="R174" s="132"/>
      <c r="S174" s="132"/>
      <c r="T174" s="132"/>
      <c r="U174" s="132"/>
      <c r="V174" s="132"/>
      <c r="W174" s="132"/>
      <c r="X174" s="132"/>
      <c r="Y174" s="132"/>
      <c r="Z174" s="132"/>
      <c r="AA174" s="132"/>
      <c r="AB174" s="132"/>
      <c r="AC174" s="132"/>
      <c r="AD174" s="132"/>
      <c r="AE174" s="132"/>
      <c r="AF174" s="132"/>
      <c r="AG174" s="132"/>
      <c r="AH174" s="132"/>
      <c r="AI174" s="132"/>
      <c r="AJ174" s="132"/>
      <c r="AK174" s="132"/>
      <c r="AL174" s="90"/>
      <c r="AM174" s="205">
        <f t="shared" si="14"/>
        <v>0</v>
      </c>
    </row>
    <row r="175" spans="1:39" ht="14.25" customHeight="1" hidden="1">
      <c r="A175" s="117" t="s">
        <v>205</v>
      </c>
      <c r="B175" s="118" t="s">
        <v>206</v>
      </c>
      <c r="C175" s="238"/>
      <c r="D175" s="132"/>
      <c r="E175" s="132"/>
      <c r="F175" s="132"/>
      <c r="G175" s="132"/>
      <c r="H175" s="132"/>
      <c r="I175" s="132"/>
      <c r="J175" s="132"/>
      <c r="K175" s="132"/>
      <c r="L175" s="139"/>
      <c r="M175" s="141"/>
      <c r="N175" s="138"/>
      <c r="O175" s="132"/>
      <c r="P175" s="132"/>
      <c r="Q175" s="132"/>
      <c r="R175" s="132"/>
      <c r="S175" s="132"/>
      <c r="T175" s="132"/>
      <c r="U175" s="132"/>
      <c r="V175" s="132"/>
      <c r="W175" s="132"/>
      <c r="X175" s="132"/>
      <c r="Y175" s="132"/>
      <c r="Z175" s="132"/>
      <c r="AA175" s="132"/>
      <c r="AB175" s="132"/>
      <c r="AC175" s="132"/>
      <c r="AD175" s="132"/>
      <c r="AE175" s="132"/>
      <c r="AF175" s="132"/>
      <c r="AG175" s="132"/>
      <c r="AH175" s="132"/>
      <c r="AI175" s="132"/>
      <c r="AJ175" s="132"/>
      <c r="AK175" s="139"/>
      <c r="AL175" s="90"/>
      <c r="AM175" s="205">
        <f t="shared" si="14"/>
        <v>0</v>
      </c>
    </row>
    <row r="176" spans="1:39" ht="14.25" customHeight="1" hidden="1">
      <c r="A176" s="117" t="s">
        <v>207</v>
      </c>
      <c r="B176" s="118" t="s">
        <v>208</v>
      </c>
      <c r="C176" s="132"/>
      <c r="D176" s="132"/>
      <c r="E176" s="132"/>
      <c r="F176" s="132"/>
      <c r="G176" s="132"/>
      <c r="H176" s="132"/>
      <c r="I176" s="132"/>
      <c r="J176" s="132"/>
      <c r="K176" s="132"/>
      <c r="L176" s="132"/>
      <c r="M176" s="235"/>
      <c r="N176" s="132"/>
      <c r="O176" s="132"/>
      <c r="P176" s="132"/>
      <c r="Q176" s="132"/>
      <c r="R176" s="132"/>
      <c r="S176" s="132"/>
      <c r="T176" s="132"/>
      <c r="U176" s="132"/>
      <c r="V176" s="132"/>
      <c r="W176" s="132"/>
      <c r="X176" s="132"/>
      <c r="Y176" s="132"/>
      <c r="Z176" s="132"/>
      <c r="AA176" s="132"/>
      <c r="AB176" s="132"/>
      <c r="AC176" s="132"/>
      <c r="AD176" s="132"/>
      <c r="AE176" s="132"/>
      <c r="AF176" s="132"/>
      <c r="AG176" s="131"/>
      <c r="AH176" s="132"/>
      <c r="AI176" s="132"/>
      <c r="AJ176" s="132"/>
      <c r="AK176" s="132"/>
      <c r="AL176" s="90"/>
      <c r="AM176" s="205">
        <f t="shared" si="14"/>
        <v>0</v>
      </c>
    </row>
    <row r="177" spans="1:39" ht="14.25" customHeight="1" hidden="1">
      <c r="A177" s="117" t="s">
        <v>209</v>
      </c>
      <c r="B177" s="118" t="s">
        <v>210</v>
      </c>
      <c r="C177" s="132"/>
      <c r="D177" s="132"/>
      <c r="E177" s="132"/>
      <c r="F177" s="132"/>
      <c r="G177" s="132"/>
      <c r="H177" s="132"/>
      <c r="I177" s="132"/>
      <c r="J177" s="132"/>
      <c r="K177" s="132"/>
      <c r="L177" s="132"/>
      <c r="M177" s="132"/>
      <c r="N177" s="132"/>
      <c r="O177" s="132"/>
      <c r="P177" s="132"/>
      <c r="Q177" s="132"/>
      <c r="R177" s="132"/>
      <c r="S177" s="132"/>
      <c r="T177" s="132"/>
      <c r="U177" s="132"/>
      <c r="V177" s="132"/>
      <c r="W177" s="132"/>
      <c r="X177" s="132"/>
      <c r="Y177" s="132"/>
      <c r="Z177" s="132"/>
      <c r="AA177" s="132"/>
      <c r="AB177" s="132"/>
      <c r="AC177" s="139"/>
      <c r="AD177" s="131"/>
      <c r="AE177" s="132"/>
      <c r="AF177" s="132"/>
      <c r="AG177" s="132"/>
      <c r="AH177" s="132"/>
      <c r="AI177" s="132"/>
      <c r="AJ177" s="132"/>
      <c r="AK177" s="132"/>
      <c r="AL177" s="90"/>
      <c r="AM177" s="205">
        <f t="shared" si="14"/>
        <v>0</v>
      </c>
    </row>
    <row r="178" spans="1:39" ht="14.25" customHeight="1" hidden="1">
      <c r="A178" s="117" t="s">
        <v>211</v>
      </c>
      <c r="B178" s="118" t="s">
        <v>212</v>
      </c>
      <c r="C178" s="132"/>
      <c r="D178" s="132"/>
      <c r="E178" s="132"/>
      <c r="F178" s="132"/>
      <c r="G178" s="132"/>
      <c r="H178" s="132"/>
      <c r="I178" s="132"/>
      <c r="J178" s="132"/>
      <c r="K178" s="132"/>
      <c r="L178" s="132"/>
      <c r="M178" s="132"/>
      <c r="N178" s="132"/>
      <c r="O178" s="132"/>
      <c r="P178" s="132"/>
      <c r="Q178" s="132"/>
      <c r="R178" s="132"/>
      <c r="S178" s="132"/>
      <c r="T178" s="132"/>
      <c r="U178" s="132"/>
      <c r="V178" s="132"/>
      <c r="W178" s="132"/>
      <c r="X178" s="132"/>
      <c r="Y178" s="132"/>
      <c r="Z178" s="132"/>
      <c r="AA178" s="132"/>
      <c r="AB178" s="132"/>
      <c r="AC178" s="139"/>
      <c r="AD178" s="131"/>
      <c r="AE178" s="132"/>
      <c r="AF178" s="132"/>
      <c r="AG178" s="132"/>
      <c r="AH178" s="132"/>
      <c r="AI178" s="132"/>
      <c r="AJ178" s="132"/>
      <c r="AK178" s="132"/>
      <c r="AL178" s="90"/>
      <c r="AM178" s="205">
        <f t="shared" si="14"/>
        <v>0</v>
      </c>
    </row>
    <row r="179" spans="1:39" ht="14.25" customHeight="1" hidden="1">
      <c r="A179" s="117" t="s">
        <v>213</v>
      </c>
      <c r="B179" s="118" t="s">
        <v>214</v>
      </c>
      <c r="C179" s="132"/>
      <c r="D179" s="132"/>
      <c r="E179" s="132"/>
      <c r="F179" s="132"/>
      <c r="G179" s="132"/>
      <c r="H179" s="132"/>
      <c r="I179" s="132"/>
      <c r="J179" s="132"/>
      <c r="K179" s="132"/>
      <c r="L179" s="132"/>
      <c r="M179" s="132"/>
      <c r="N179" s="132"/>
      <c r="O179" s="132"/>
      <c r="P179" s="132"/>
      <c r="Q179" s="132"/>
      <c r="R179" s="132"/>
      <c r="S179" s="132"/>
      <c r="T179" s="132"/>
      <c r="U179" s="132"/>
      <c r="V179" s="132"/>
      <c r="W179" s="132"/>
      <c r="X179" s="132"/>
      <c r="Y179" s="132"/>
      <c r="Z179" s="132"/>
      <c r="AA179" s="132"/>
      <c r="AB179" s="132"/>
      <c r="AC179" s="132"/>
      <c r="AD179" s="132"/>
      <c r="AE179" s="132"/>
      <c r="AF179" s="132"/>
      <c r="AG179" s="131"/>
      <c r="AH179" s="132"/>
      <c r="AI179" s="132"/>
      <c r="AJ179" s="132"/>
      <c r="AK179" s="132"/>
      <c r="AL179" s="90"/>
      <c r="AM179" s="205">
        <f t="shared" si="14"/>
        <v>0</v>
      </c>
    </row>
    <row r="180" spans="1:39" ht="14.25" customHeight="1" hidden="1">
      <c r="A180" s="117" t="s">
        <v>215</v>
      </c>
      <c r="B180" s="118" t="s">
        <v>216</v>
      </c>
      <c r="C180" s="132"/>
      <c r="D180" s="132"/>
      <c r="E180" s="132"/>
      <c r="F180" s="132"/>
      <c r="G180" s="132"/>
      <c r="H180" s="132"/>
      <c r="I180" s="132"/>
      <c r="J180" s="132"/>
      <c r="K180" s="132"/>
      <c r="L180" s="132"/>
      <c r="M180" s="132"/>
      <c r="N180" s="132"/>
      <c r="O180" s="132"/>
      <c r="P180" s="132"/>
      <c r="Q180" s="132"/>
      <c r="R180" s="132"/>
      <c r="S180" s="132"/>
      <c r="T180" s="132"/>
      <c r="U180" s="132"/>
      <c r="V180" s="132"/>
      <c r="W180" s="132"/>
      <c r="X180" s="132"/>
      <c r="Y180" s="132"/>
      <c r="Z180" s="132"/>
      <c r="AA180" s="131"/>
      <c r="AB180" s="132"/>
      <c r="AC180" s="132"/>
      <c r="AD180" s="132"/>
      <c r="AE180" s="132"/>
      <c r="AF180" s="132"/>
      <c r="AG180" s="132"/>
      <c r="AH180" s="132"/>
      <c r="AI180" s="132"/>
      <c r="AJ180" s="132"/>
      <c r="AK180" s="132"/>
      <c r="AL180" s="90"/>
      <c r="AM180" s="205">
        <f t="shared" si="14"/>
        <v>0</v>
      </c>
    </row>
    <row r="181" spans="1:39" ht="14.25" customHeight="1" hidden="1">
      <c r="A181" s="117" t="s">
        <v>217</v>
      </c>
      <c r="B181" s="123" t="s">
        <v>218</v>
      </c>
      <c r="C181" s="132"/>
      <c r="D181" s="132"/>
      <c r="E181" s="132"/>
      <c r="F181" s="132"/>
      <c r="G181" s="132"/>
      <c r="H181" s="132"/>
      <c r="I181" s="132"/>
      <c r="J181" s="132"/>
      <c r="K181" s="132"/>
      <c r="L181" s="132"/>
      <c r="M181" s="132"/>
      <c r="N181" s="132"/>
      <c r="O181" s="132"/>
      <c r="P181" s="132"/>
      <c r="Q181" s="132"/>
      <c r="R181" s="132"/>
      <c r="S181" s="132"/>
      <c r="T181" s="132"/>
      <c r="U181" s="132"/>
      <c r="V181" s="132"/>
      <c r="W181" s="132"/>
      <c r="X181" s="132"/>
      <c r="Y181" s="132"/>
      <c r="Z181" s="131"/>
      <c r="AA181" s="132"/>
      <c r="AB181" s="132"/>
      <c r="AC181" s="132"/>
      <c r="AD181" s="132"/>
      <c r="AE181" s="132"/>
      <c r="AF181" s="132"/>
      <c r="AG181" s="132"/>
      <c r="AH181" s="132"/>
      <c r="AI181" s="132"/>
      <c r="AJ181" s="132"/>
      <c r="AK181" s="132"/>
      <c r="AL181" s="90"/>
      <c r="AM181" s="205">
        <f t="shared" si="14"/>
        <v>0</v>
      </c>
    </row>
    <row r="182" spans="1:39" ht="14.25" customHeight="1" hidden="1">
      <c r="A182" s="117" t="s">
        <v>219</v>
      </c>
      <c r="B182" s="123" t="s">
        <v>220</v>
      </c>
      <c r="C182" s="132"/>
      <c r="D182" s="132"/>
      <c r="E182" s="132"/>
      <c r="F182" s="132"/>
      <c r="G182" s="132"/>
      <c r="H182" s="132"/>
      <c r="I182" s="132"/>
      <c r="J182" s="132"/>
      <c r="K182" s="132"/>
      <c r="L182" s="132"/>
      <c r="M182" s="132"/>
      <c r="N182" s="132"/>
      <c r="O182" s="132"/>
      <c r="P182" s="132"/>
      <c r="Q182" s="132"/>
      <c r="R182" s="132"/>
      <c r="S182" s="132"/>
      <c r="T182" s="132"/>
      <c r="U182" s="132"/>
      <c r="V182" s="132"/>
      <c r="W182" s="132"/>
      <c r="X182" s="132"/>
      <c r="Y182" s="132"/>
      <c r="Z182" s="132"/>
      <c r="AA182" s="132"/>
      <c r="AB182" s="132"/>
      <c r="AC182" s="132"/>
      <c r="AD182" s="132"/>
      <c r="AE182" s="132"/>
      <c r="AF182" s="132"/>
      <c r="AG182" s="136"/>
      <c r="AH182" s="132"/>
      <c r="AI182" s="132"/>
      <c r="AJ182" s="132"/>
      <c r="AK182" s="132"/>
      <c r="AL182" s="90"/>
      <c r="AM182" s="205">
        <f t="shared" si="14"/>
        <v>0</v>
      </c>
    </row>
    <row r="183" spans="1:39" ht="15.75" hidden="1">
      <c r="A183" s="121" t="s">
        <v>221</v>
      </c>
      <c r="B183" s="122"/>
      <c r="C183" s="259">
        <f aca="true" t="shared" si="15" ref="C183:AL183">SUM(C171:C182)</f>
        <v>0</v>
      </c>
      <c r="D183" s="258">
        <f t="shared" si="15"/>
        <v>0</v>
      </c>
      <c r="E183" s="258">
        <f t="shared" si="15"/>
        <v>0</v>
      </c>
      <c r="F183" s="92">
        <f t="shared" si="15"/>
        <v>0</v>
      </c>
      <c r="G183" s="92">
        <f t="shared" si="15"/>
        <v>0</v>
      </c>
      <c r="H183" s="93">
        <f t="shared" si="15"/>
        <v>0</v>
      </c>
      <c r="I183" s="89">
        <f t="shared" si="15"/>
        <v>0</v>
      </c>
      <c r="J183" s="95">
        <f t="shared" si="15"/>
        <v>0</v>
      </c>
      <c r="K183" s="89">
        <f t="shared" si="15"/>
        <v>0</v>
      </c>
      <c r="L183" s="89">
        <f t="shared" si="15"/>
        <v>0</v>
      </c>
      <c r="M183" s="89">
        <f t="shared" si="15"/>
        <v>0</v>
      </c>
      <c r="N183" s="91">
        <f t="shared" si="15"/>
        <v>0</v>
      </c>
      <c r="O183" s="93">
        <f t="shared" si="15"/>
        <v>0</v>
      </c>
      <c r="P183" s="89">
        <f t="shared" si="15"/>
        <v>0</v>
      </c>
      <c r="Q183" s="91">
        <f t="shared" si="15"/>
        <v>0</v>
      </c>
      <c r="R183" s="92">
        <f t="shared" si="15"/>
        <v>0</v>
      </c>
      <c r="S183" s="92">
        <f t="shared" si="15"/>
        <v>0</v>
      </c>
      <c r="T183" s="92">
        <f t="shared" si="15"/>
        <v>0</v>
      </c>
      <c r="U183" s="92">
        <f t="shared" si="15"/>
        <v>0</v>
      </c>
      <c r="V183" s="92">
        <f t="shared" si="15"/>
        <v>0</v>
      </c>
      <c r="W183" s="92">
        <f t="shared" si="15"/>
        <v>0</v>
      </c>
      <c r="X183" s="92">
        <f t="shared" si="15"/>
        <v>0</v>
      </c>
      <c r="Y183" s="93">
        <f t="shared" si="15"/>
        <v>0</v>
      </c>
      <c r="Z183" s="89">
        <f t="shared" si="15"/>
        <v>0</v>
      </c>
      <c r="AA183" s="89">
        <f t="shared" si="15"/>
        <v>0</v>
      </c>
      <c r="AB183" s="120">
        <f t="shared" si="15"/>
        <v>0</v>
      </c>
      <c r="AC183" s="93">
        <f t="shared" si="15"/>
        <v>0</v>
      </c>
      <c r="AD183" s="89">
        <f t="shared" si="15"/>
        <v>0</v>
      </c>
      <c r="AE183" s="119">
        <f t="shared" si="15"/>
        <v>0</v>
      </c>
      <c r="AF183" s="119">
        <f t="shared" si="15"/>
        <v>0</v>
      </c>
      <c r="AG183" s="89">
        <f t="shared" si="15"/>
        <v>0</v>
      </c>
      <c r="AH183" s="91">
        <f t="shared" si="15"/>
        <v>0</v>
      </c>
      <c r="AI183" s="92">
        <f t="shared" si="15"/>
        <v>0</v>
      </c>
      <c r="AJ183" s="92">
        <f t="shared" si="15"/>
        <v>0</v>
      </c>
      <c r="AK183" s="93">
        <f t="shared" si="15"/>
        <v>0</v>
      </c>
      <c r="AL183" s="90">
        <f t="shared" si="15"/>
        <v>0</v>
      </c>
      <c r="AM183" s="205">
        <f t="shared" si="14"/>
        <v>0</v>
      </c>
    </row>
    <row r="184" spans="1:39" ht="8.25" customHeight="1" hidden="1">
      <c r="A184" s="97"/>
      <c r="B184" s="98"/>
      <c r="C184" s="137"/>
      <c r="D184" s="137"/>
      <c r="E184" s="137"/>
      <c r="F184" s="137"/>
      <c r="G184" s="137"/>
      <c r="H184" s="137"/>
      <c r="I184" s="229"/>
      <c r="J184" s="137"/>
      <c r="K184" s="229"/>
      <c r="L184" s="229"/>
      <c r="M184" s="229"/>
      <c r="N184" s="137"/>
      <c r="O184" s="137"/>
      <c r="P184" s="229"/>
      <c r="Q184" s="137"/>
      <c r="R184" s="137"/>
      <c r="S184" s="137"/>
      <c r="T184" s="137"/>
      <c r="U184" s="137"/>
      <c r="V184" s="137"/>
      <c r="W184" s="137"/>
      <c r="X184" s="137"/>
      <c r="Y184" s="137"/>
      <c r="Z184" s="137"/>
      <c r="AA184" s="137"/>
      <c r="AB184" s="137"/>
      <c r="AC184" s="137"/>
      <c r="AD184" s="137"/>
      <c r="AE184" s="137"/>
      <c r="AF184" s="137"/>
      <c r="AG184" s="137"/>
      <c r="AH184" s="137"/>
      <c r="AI184" s="137"/>
      <c r="AJ184" s="137"/>
      <c r="AK184" s="137"/>
      <c r="AL184" s="230"/>
      <c r="AM184" s="231"/>
    </row>
    <row r="185" spans="1:39" ht="15" hidden="1">
      <c r="A185" s="388" t="s">
        <v>222</v>
      </c>
      <c r="B185" s="389"/>
      <c r="C185" s="132"/>
      <c r="D185" s="132"/>
      <c r="E185" s="132"/>
      <c r="F185" s="132"/>
      <c r="G185" s="132"/>
      <c r="H185" s="132"/>
      <c r="I185" s="132"/>
      <c r="J185" s="132"/>
      <c r="K185" s="132"/>
      <c r="L185" s="132"/>
      <c r="M185" s="132"/>
      <c r="N185" s="132"/>
      <c r="O185" s="132"/>
      <c r="P185" s="132"/>
      <c r="Q185" s="132"/>
      <c r="R185" s="132"/>
      <c r="S185" s="132"/>
      <c r="T185" s="132"/>
      <c r="U185" s="132"/>
      <c r="V185" s="132"/>
      <c r="W185" s="132"/>
      <c r="X185" s="132"/>
      <c r="Y185" s="132"/>
      <c r="Z185" s="132"/>
      <c r="AA185" s="132"/>
      <c r="AB185" s="132"/>
      <c r="AC185" s="132"/>
      <c r="AD185" s="132"/>
      <c r="AE185" s="132"/>
      <c r="AF185" s="235"/>
      <c r="AG185" s="132"/>
      <c r="AH185" s="137"/>
      <c r="AI185" s="132"/>
      <c r="AJ185" s="132"/>
      <c r="AK185" s="132"/>
      <c r="AL185" s="237"/>
      <c r="AM185" s="194"/>
    </row>
    <row r="186" spans="1:39" ht="14.25" customHeight="1" hidden="1">
      <c r="A186" s="117" t="s">
        <v>223</v>
      </c>
      <c r="B186" s="118" t="s">
        <v>224</v>
      </c>
      <c r="C186" s="238"/>
      <c r="D186" s="132"/>
      <c r="E186" s="132"/>
      <c r="F186" s="132"/>
      <c r="G186" s="132"/>
      <c r="H186" s="132"/>
      <c r="I186" s="132"/>
      <c r="J186" s="132"/>
      <c r="K186" s="132"/>
      <c r="L186" s="132"/>
      <c r="M186" s="132"/>
      <c r="N186" s="132"/>
      <c r="O186" s="132"/>
      <c r="P186" s="132"/>
      <c r="Q186" s="132"/>
      <c r="R186" s="132"/>
      <c r="S186" s="132"/>
      <c r="T186" s="132"/>
      <c r="U186" s="132"/>
      <c r="V186" s="132"/>
      <c r="W186" s="132"/>
      <c r="X186" s="132"/>
      <c r="Y186" s="132"/>
      <c r="Z186" s="132"/>
      <c r="AA186" s="132"/>
      <c r="AB186" s="132"/>
      <c r="AC186" s="132"/>
      <c r="AD186" s="132"/>
      <c r="AE186" s="132"/>
      <c r="AF186" s="132"/>
      <c r="AG186" s="139"/>
      <c r="AH186" s="141"/>
      <c r="AI186" s="138"/>
      <c r="AJ186" s="132"/>
      <c r="AK186" s="132"/>
      <c r="AL186" s="131"/>
      <c r="AM186" s="205">
        <f aca="true" t="shared" si="16" ref="AM186:AM199">SUM(C186:AL186)</f>
        <v>0</v>
      </c>
    </row>
    <row r="187" spans="1:39" ht="14.25" customHeight="1" hidden="1">
      <c r="A187" s="117" t="s">
        <v>225</v>
      </c>
      <c r="B187" s="118" t="s">
        <v>226</v>
      </c>
      <c r="C187" s="238"/>
      <c r="D187" s="132"/>
      <c r="E187" s="132"/>
      <c r="F187" s="132"/>
      <c r="G187" s="132"/>
      <c r="H187" s="132"/>
      <c r="I187" s="132"/>
      <c r="J187" s="132"/>
      <c r="K187" s="132"/>
      <c r="L187" s="132"/>
      <c r="M187" s="132"/>
      <c r="N187" s="132"/>
      <c r="O187" s="132"/>
      <c r="P187" s="132"/>
      <c r="Q187" s="132"/>
      <c r="R187" s="132"/>
      <c r="S187" s="132"/>
      <c r="T187" s="132"/>
      <c r="U187" s="132"/>
      <c r="V187" s="132"/>
      <c r="W187" s="132"/>
      <c r="X187" s="132"/>
      <c r="Y187" s="132"/>
      <c r="Z187" s="132"/>
      <c r="AA187" s="132"/>
      <c r="AB187" s="132"/>
      <c r="AC187" s="132"/>
      <c r="AD187" s="132"/>
      <c r="AE187" s="132"/>
      <c r="AF187" s="132"/>
      <c r="AG187" s="139"/>
      <c r="AH187" s="131"/>
      <c r="AI187" s="138"/>
      <c r="AJ187" s="132"/>
      <c r="AK187" s="132"/>
      <c r="AL187" s="131"/>
      <c r="AM187" s="205">
        <f t="shared" si="16"/>
        <v>0</v>
      </c>
    </row>
    <row r="188" spans="1:39" ht="14.25" customHeight="1" hidden="1">
      <c r="A188" s="117" t="s">
        <v>227</v>
      </c>
      <c r="B188" s="118" t="s">
        <v>228</v>
      </c>
      <c r="C188" s="238"/>
      <c r="D188" s="132"/>
      <c r="E188" s="132"/>
      <c r="F188" s="132"/>
      <c r="G188" s="132"/>
      <c r="H188" s="132"/>
      <c r="I188" s="132"/>
      <c r="J188" s="132"/>
      <c r="K188" s="132"/>
      <c r="L188" s="132"/>
      <c r="M188" s="132"/>
      <c r="N188" s="132"/>
      <c r="O188" s="132"/>
      <c r="P188" s="132"/>
      <c r="Q188" s="132"/>
      <c r="R188" s="132"/>
      <c r="S188" s="132"/>
      <c r="T188" s="132"/>
      <c r="U188" s="132"/>
      <c r="V188" s="132"/>
      <c r="W188" s="132"/>
      <c r="X188" s="132"/>
      <c r="Y188" s="132"/>
      <c r="Z188" s="132"/>
      <c r="AA188" s="132"/>
      <c r="AB188" s="132"/>
      <c r="AC188" s="132"/>
      <c r="AD188" s="132"/>
      <c r="AE188" s="132"/>
      <c r="AF188" s="132"/>
      <c r="AG188" s="139"/>
      <c r="AH188" s="131"/>
      <c r="AI188" s="138"/>
      <c r="AJ188" s="132"/>
      <c r="AK188" s="132"/>
      <c r="AL188" s="131"/>
      <c r="AM188" s="205">
        <f t="shared" si="16"/>
        <v>0</v>
      </c>
    </row>
    <row r="189" spans="1:39" ht="14.25" customHeight="1" hidden="1">
      <c r="A189" s="117" t="s">
        <v>229</v>
      </c>
      <c r="B189" s="118" t="s">
        <v>230</v>
      </c>
      <c r="C189" s="238"/>
      <c r="D189" s="137"/>
      <c r="E189" s="137"/>
      <c r="F189" s="132"/>
      <c r="G189" s="132"/>
      <c r="H189" s="132"/>
      <c r="I189" s="137"/>
      <c r="J189" s="137"/>
      <c r="K189" s="137"/>
      <c r="L189" s="137"/>
      <c r="M189" s="137"/>
      <c r="N189" s="137"/>
      <c r="O189" s="137"/>
      <c r="P189" s="137"/>
      <c r="Q189" s="137"/>
      <c r="R189" s="137"/>
      <c r="S189" s="137"/>
      <c r="T189" s="132"/>
      <c r="U189" s="132"/>
      <c r="V189" s="137"/>
      <c r="W189" s="137"/>
      <c r="X189" s="137"/>
      <c r="Y189" s="137"/>
      <c r="Z189" s="132"/>
      <c r="AA189" s="132"/>
      <c r="AB189" s="132"/>
      <c r="AC189" s="132"/>
      <c r="AD189" s="132"/>
      <c r="AE189" s="132"/>
      <c r="AF189" s="132"/>
      <c r="AG189" s="139"/>
      <c r="AH189" s="131"/>
      <c r="AI189" s="138"/>
      <c r="AJ189" s="137"/>
      <c r="AK189" s="137"/>
      <c r="AL189" s="131"/>
      <c r="AM189" s="205">
        <f t="shared" si="16"/>
        <v>0</v>
      </c>
    </row>
    <row r="190" spans="1:39" ht="14.25" customHeight="1" hidden="1">
      <c r="A190" s="117" t="s">
        <v>231</v>
      </c>
      <c r="B190" s="123" t="s">
        <v>232</v>
      </c>
      <c r="C190" s="256"/>
      <c r="D190" s="130"/>
      <c r="E190" s="225"/>
      <c r="F190" s="138"/>
      <c r="G190" s="132"/>
      <c r="H190" s="139"/>
      <c r="I190" s="131"/>
      <c r="J190" s="131"/>
      <c r="K190" s="131"/>
      <c r="L190" s="131"/>
      <c r="M190" s="131"/>
      <c r="N190" s="131"/>
      <c r="O190" s="131"/>
      <c r="P190" s="131"/>
      <c r="Q190" s="131"/>
      <c r="R190" s="131"/>
      <c r="S190" s="131"/>
      <c r="T190" s="131"/>
      <c r="U190" s="131"/>
      <c r="V190" s="131"/>
      <c r="W190" s="131"/>
      <c r="X190" s="131"/>
      <c r="Y190" s="131"/>
      <c r="Z190" s="138"/>
      <c r="AA190" s="132"/>
      <c r="AB190" s="132"/>
      <c r="AC190" s="132"/>
      <c r="AD190" s="132"/>
      <c r="AE190" s="132"/>
      <c r="AF190" s="132"/>
      <c r="AG190" s="139"/>
      <c r="AH190" s="225"/>
      <c r="AI190" s="226"/>
      <c r="AJ190" s="131"/>
      <c r="AK190" s="131"/>
      <c r="AL190" s="131"/>
      <c r="AM190" s="205">
        <f t="shared" si="16"/>
        <v>0</v>
      </c>
    </row>
    <row r="191" spans="1:39" ht="14.25" customHeight="1" hidden="1">
      <c r="A191" s="117" t="s">
        <v>233</v>
      </c>
      <c r="B191" s="118" t="s">
        <v>234</v>
      </c>
      <c r="C191" s="132"/>
      <c r="D191" s="132"/>
      <c r="E191" s="132"/>
      <c r="F191" s="132"/>
      <c r="G191" s="132"/>
      <c r="H191" s="132"/>
      <c r="I191" s="132"/>
      <c r="J191" s="132"/>
      <c r="K191" s="132"/>
      <c r="L191" s="132"/>
      <c r="M191" s="132"/>
      <c r="N191" s="132"/>
      <c r="O191" s="132"/>
      <c r="P191" s="132"/>
      <c r="Q191" s="132"/>
      <c r="R191" s="132"/>
      <c r="S191" s="132"/>
      <c r="T191" s="132"/>
      <c r="U191" s="132"/>
      <c r="V191" s="132"/>
      <c r="W191" s="132"/>
      <c r="X191" s="132"/>
      <c r="Y191" s="132"/>
      <c r="Z191" s="132"/>
      <c r="AA191" s="132"/>
      <c r="AB191" s="131"/>
      <c r="AC191" s="138"/>
      <c r="AD191" s="132"/>
      <c r="AE191" s="137"/>
      <c r="AF191" s="132"/>
      <c r="AG191" s="132"/>
      <c r="AH191" s="132"/>
      <c r="AI191" s="132"/>
      <c r="AJ191" s="132"/>
      <c r="AK191" s="132"/>
      <c r="AL191" s="131"/>
      <c r="AM191" s="205">
        <f t="shared" si="16"/>
        <v>0</v>
      </c>
    </row>
    <row r="192" spans="1:39" ht="14.25" customHeight="1" hidden="1">
      <c r="A192" s="117" t="s">
        <v>235</v>
      </c>
      <c r="B192" s="118" t="s">
        <v>237</v>
      </c>
      <c r="C192" s="132"/>
      <c r="D192" s="132"/>
      <c r="E192" s="132"/>
      <c r="F192" s="132"/>
      <c r="G192" s="132"/>
      <c r="H192" s="132"/>
      <c r="I192" s="132"/>
      <c r="J192" s="132"/>
      <c r="K192" s="132"/>
      <c r="L192" s="132"/>
      <c r="M192" s="132"/>
      <c r="N192" s="132"/>
      <c r="O192" s="132"/>
      <c r="P192" s="132"/>
      <c r="Q192" s="132"/>
      <c r="R192" s="132"/>
      <c r="S192" s="132"/>
      <c r="T192" s="132"/>
      <c r="U192" s="132"/>
      <c r="V192" s="132"/>
      <c r="W192" s="132"/>
      <c r="X192" s="132"/>
      <c r="Y192" s="132"/>
      <c r="Z192" s="132"/>
      <c r="AA192" s="132"/>
      <c r="AB192" s="132"/>
      <c r="AC192" s="132"/>
      <c r="AD192" s="139"/>
      <c r="AE192" s="131"/>
      <c r="AF192" s="138"/>
      <c r="AG192" s="132"/>
      <c r="AH192" s="132"/>
      <c r="AI192" s="132"/>
      <c r="AJ192" s="132"/>
      <c r="AK192" s="132"/>
      <c r="AL192" s="131"/>
      <c r="AM192" s="205">
        <f t="shared" si="16"/>
        <v>0</v>
      </c>
    </row>
    <row r="193" spans="1:39" ht="14.25" customHeight="1" hidden="1">
      <c r="A193" s="117" t="s">
        <v>238</v>
      </c>
      <c r="B193" s="118" t="s">
        <v>239</v>
      </c>
      <c r="C193" s="132"/>
      <c r="D193" s="132"/>
      <c r="E193" s="132"/>
      <c r="F193" s="132"/>
      <c r="G193" s="132"/>
      <c r="H193" s="132"/>
      <c r="I193" s="132"/>
      <c r="J193" s="132"/>
      <c r="K193" s="132"/>
      <c r="L193" s="132"/>
      <c r="M193" s="132"/>
      <c r="N193" s="132"/>
      <c r="O193" s="132"/>
      <c r="P193" s="132"/>
      <c r="Q193" s="132"/>
      <c r="R193" s="132"/>
      <c r="S193" s="132"/>
      <c r="T193" s="132"/>
      <c r="U193" s="132"/>
      <c r="V193" s="132"/>
      <c r="W193" s="132"/>
      <c r="X193" s="132"/>
      <c r="Y193" s="132"/>
      <c r="Z193" s="132"/>
      <c r="AA193" s="132"/>
      <c r="AB193" s="132"/>
      <c r="AC193" s="132"/>
      <c r="AD193" s="139"/>
      <c r="AE193" s="131"/>
      <c r="AF193" s="138"/>
      <c r="AG193" s="132"/>
      <c r="AH193" s="132"/>
      <c r="AI193" s="132"/>
      <c r="AJ193" s="132"/>
      <c r="AK193" s="132"/>
      <c r="AL193" s="131"/>
      <c r="AM193" s="205">
        <f t="shared" si="16"/>
        <v>0</v>
      </c>
    </row>
    <row r="194" spans="1:39" ht="14.25" customHeight="1" hidden="1">
      <c r="A194" s="117" t="s">
        <v>240</v>
      </c>
      <c r="B194" s="118" t="s">
        <v>241</v>
      </c>
      <c r="C194" s="132"/>
      <c r="D194" s="132"/>
      <c r="E194" s="132"/>
      <c r="F194" s="132"/>
      <c r="G194" s="132"/>
      <c r="H194" s="132"/>
      <c r="I194" s="132"/>
      <c r="J194" s="132"/>
      <c r="K194" s="132"/>
      <c r="L194" s="132"/>
      <c r="M194" s="132"/>
      <c r="N194" s="132"/>
      <c r="O194" s="132"/>
      <c r="P194" s="132"/>
      <c r="Q194" s="132"/>
      <c r="R194" s="132"/>
      <c r="S194" s="132"/>
      <c r="T194" s="132"/>
      <c r="U194" s="132"/>
      <c r="V194" s="132"/>
      <c r="W194" s="132"/>
      <c r="X194" s="132"/>
      <c r="Y194" s="132"/>
      <c r="Z194" s="132"/>
      <c r="AA194" s="132"/>
      <c r="AB194" s="132"/>
      <c r="AC194" s="132"/>
      <c r="AD194" s="139"/>
      <c r="AE194" s="131"/>
      <c r="AF194" s="138"/>
      <c r="AG194" s="132"/>
      <c r="AH194" s="132"/>
      <c r="AI194" s="132"/>
      <c r="AJ194" s="132"/>
      <c r="AK194" s="132"/>
      <c r="AL194" s="131"/>
      <c r="AM194" s="205">
        <f t="shared" si="16"/>
        <v>0</v>
      </c>
    </row>
    <row r="195" spans="1:39" ht="14.25" customHeight="1" hidden="1">
      <c r="A195" s="117" t="s">
        <v>242</v>
      </c>
      <c r="B195" s="118" t="s">
        <v>243</v>
      </c>
      <c r="C195" s="132"/>
      <c r="D195" s="132"/>
      <c r="E195" s="132"/>
      <c r="F195" s="132"/>
      <c r="G195" s="132"/>
      <c r="H195" s="132"/>
      <c r="I195" s="132"/>
      <c r="J195" s="132"/>
      <c r="K195" s="132"/>
      <c r="L195" s="132"/>
      <c r="M195" s="132"/>
      <c r="N195" s="132"/>
      <c r="O195" s="132"/>
      <c r="P195" s="132"/>
      <c r="Q195" s="132"/>
      <c r="R195" s="132"/>
      <c r="S195" s="132"/>
      <c r="T195" s="132"/>
      <c r="U195" s="132"/>
      <c r="V195" s="132"/>
      <c r="W195" s="132"/>
      <c r="X195" s="132"/>
      <c r="Y195" s="132"/>
      <c r="Z195" s="132"/>
      <c r="AA195" s="132"/>
      <c r="AB195" s="132"/>
      <c r="AC195" s="132"/>
      <c r="AD195" s="139"/>
      <c r="AE195" s="131"/>
      <c r="AF195" s="138"/>
      <c r="AG195" s="132"/>
      <c r="AH195" s="132"/>
      <c r="AI195" s="132"/>
      <c r="AJ195" s="132"/>
      <c r="AK195" s="132"/>
      <c r="AL195" s="131"/>
      <c r="AM195" s="205">
        <f t="shared" si="16"/>
        <v>0</v>
      </c>
    </row>
    <row r="196" spans="1:39" ht="14.25" customHeight="1" hidden="1">
      <c r="A196" s="117" t="s">
        <v>244</v>
      </c>
      <c r="B196" s="118" t="s">
        <v>424</v>
      </c>
      <c r="C196" s="132"/>
      <c r="D196" s="132"/>
      <c r="E196" s="132"/>
      <c r="F196" s="132"/>
      <c r="G196" s="132"/>
      <c r="H196" s="132"/>
      <c r="I196" s="132"/>
      <c r="J196" s="132"/>
      <c r="K196" s="132"/>
      <c r="L196" s="132"/>
      <c r="M196" s="132"/>
      <c r="N196" s="132"/>
      <c r="O196" s="132"/>
      <c r="P196" s="132"/>
      <c r="Q196" s="132"/>
      <c r="R196" s="132"/>
      <c r="S196" s="132"/>
      <c r="T196" s="132"/>
      <c r="U196" s="132"/>
      <c r="V196" s="132"/>
      <c r="W196" s="132"/>
      <c r="X196" s="132"/>
      <c r="Y196" s="132"/>
      <c r="Z196" s="132"/>
      <c r="AA196" s="132"/>
      <c r="AB196" s="132"/>
      <c r="AC196" s="132"/>
      <c r="AD196" s="139"/>
      <c r="AE196" s="131"/>
      <c r="AF196" s="138"/>
      <c r="AG196" s="132"/>
      <c r="AH196" s="132"/>
      <c r="AI196" s="132"/>
      <c r="AJ196" s="132"/>
      <c r="AK196" s="132"/>
      <c r="AL196" s="131"/>
      <c r="AM196" s="205">
        <f t="shared" si="16"/>
        <v>0</v>
      </c>
    </row>
    <row r="197" spans="1:39" ht="14.25" customHeight="1" hidden="1">
      <c r="A197" s="117" t="s">
        <v>245</v>
      </c>
      <c r="B197" s="118" t="s">
        <v>246</v>
      </c>
      <c r="C197" s="132"/>
      <c r="D197" s="132"/>
      <c r="E197" s="132"/>
      <c r="F197" s="132"/>
      <c r="G197" s="132"/>
      <c r="H197" s="132"/>
      <c r="I197" s="132"/>
      <c r="J197" s="132"/>
      <c r="K197" s="132"/>
      <c r="L197" s="132"/>
      <c r="M197" s="132"/>
      <c r="N197" s="132"/>
      <c r="O197" s="132"/>
      <c r="P197" s="132"/>
      <c r="Q197" s="132"/>
      <c r="R197" s="132"/>
      <c r="S197" s="132"/>
      <c r="T197" s="132"/>
      <c r="U197" s="132"/>
      <c r="V197" s="132"/>
      <c r="W197" s="132"/>
      <c r="X197" s="132"/>
      <c r="Y197" s="132"/>
      <c r="Z197" s="132"/>
      <c r="AA197" s="132"/>
      <c r="AB197" s="132"/>
      <c r="AC197" s="132"/>
      <c r="AD197" s="139"/>
      <c r="AE197" s="131"/>
      <c r="AF197" s="138"/>
      <c r="AG197" s="132"/>
      <c r="AH197" s="132"/>
      <c r="AI197" s="132"/>
      <c r="AJ197" s="132"/>
      <c r="AK197" s="132"/>
      <c r="AL197" s="131"/>
      <c r="AM197" s="205">
        <f t="shared" si="16"/>
        <v>0</v>
      </c>
    </row>
    <row r="198" spans="1:39" ht="14.25" customHeight="1" hidden="1">
      <c r="A198" s="117" t="s">
        <v>247</v>
      </c>
      <c r="B198" s="118" t="s">
        <v>248</v>
      </c>
      <c r="C198" s="132"/>
      <c r="D198" s="132"/>
      <c r="E198" s="132"/>
      <c r="F198" s="132"/>
      <c r="G198" s="132"/>
      <c r="H198" s="132"/>
      <c r="I198" s="132"/>
      <c r="J198" s="132"/>
      <c r="K198" s="132"/>
      <c r="L198" s="132"/>
      <c r="M198" s="132"/>
      <c r="N198" s="132"/>
      <c r="O198" s="132"/>
      <c r="P198" s="132"/>
      <c r="Q198" s="132"/>
      <c r="R198" s="132"/>
      <c r="S198" s="132"/>
      <c r="T198" s="132"/>
      <c r="U198" s="132"/>
      <c r="V198" s="132"/>
      <c r="W198" s="132"/>
      <c r="X198" s="132"/>
      <c r="Y198" s="132"/>
      <c r="Z198" s="132"/>
      <c r="AA198" s="132"/>
      <c r="AB198" s="132"/>
      <c r="AC198" s="132"/>
      <c r="AD198" s="139"/>
      <c r="AE198" s="136"/>
      <c r="AF198" s="138"/>
      <c r="AG198" s="132"/>
      <c r="AH198" s="132"/>
      <c r="AI198" s="132"/>
      <c r="AJ198" s="132"/>
      <c r="AK198" s="132"/>
      <c r="AL198" s="131"/>
      <c r="AM198" s="205">
        <f t="shared" si="16"/>
        <v>0</v>
      </c>
    </row>
    <row r="199" spans="1:39" ht="15.75" hidden="1">
      <c r="A199" s="121" t="s">
        <v>249</v>
      </c>
      <c r="B199" s="122"/>
      <c r="C199" s="257">
        <f aca="true" t="shared" si="17" ref="C199:AL199">SUM(C186:C198)</f>
        <v>0</v>
      </c>
      <c r="D199" s="89">
        <f t="shared" si="17"/>
        <v>0</v>
      </c>
      <c r="E199" s="90">
        <f t="shared" si="17"/>
        <v>0</v>
      </c>
      <c r="F199" s="91">
        <f t="shared" si="17"/>
        <v>0</v>
      </c>
      <c r="G199" s="92">
        <f t="shared" si="17"/>
        <v>0</v>
      </c>
      <c r="H199" s="93">
        <f t="shared" si="17"/>
        <v>0</v>
      </c>
      <c r="I199" s="89">
        <f t="shared" si="17"/>
        <v>0</v>
      </c>
      <c r="J199" s="89">
        <f t="shared" si="17"/>
        <v>0</v>
      </c>
      <c r="K199" s="89">
        <f t="shared" si="17"/>
        <v>0</v>
      </c>
      <c r="L199" s="89">
        <f t="shared" si="17"/>
        <v>0</v>
      </c>
      <c r="M199" s="89">
        <f t="shared" si="17"/>
        <v>0</v>
      </c>
      <c r="N199" s="89">
        <f t="shared" si="17"/>
        <v>0</v>
      </c>
      <c r="O199" s="89">
        <f t="shared" si="17"/>
        <v>0</v>
      </c>
      <c r="P199" s="89">
        <f t="shared" si="17"/>
        <v>0</v>
      </c>
      <c r="Q199" s="89">
        <f t="shared" si="17"/>
        <v>0</v>
      </c>
      <c r="R199" s="89">
        <f t="shared" si="17"/>
        <v>0</v>
      </c>
      <c r="S199" s="89">
        <f t="shared" si="17"/>
        <v>0</v>
      </c>
      <c r="T199" s="89">
        <f t="shared" si="17"/>
        <v>0</v>
      </c>
      <c r="U199" s="89">
        <f t="shared" si="17"/>
        <v>0</v>
      </c>
      <c r="V199" s="89">
        <f t="shared" si="17"/>
        <v>0</v>
      </c>
      <c r="W199" s="89">
        <f t="shared" si="17"/>
        <v>0</v>
      </c>
      <c r="X199" s="89">
        <f t="shared" si="17"/>
        <v>0</v>
      </c>
      <c r="Y199" s="89">
        <f t="shared" si="17"/>
        <v>0</v>
      </c>
      <c r="Z199" s="92">
        <f t="shared" si="17"/>
        <v>0</v>
      </c>
      <c r="AA199" s="92">
        <f t="shared" si="17"/>
        <v>0</v>
      </c>
      <c r="AB199" s="89">
        <f t="shared" si="17"/>
        <v>0</v>
      </c>
      <c r="AC199" s="91">
        <f t="shared" si="17"/>
        <v>0</v>
      </c>
      <c r="AD199" s="93">
        <f t="shared" si="17"/>
        <v>0</v>
      </c>
      <c r="AE199" s="89">
        <f t="shared" si="17"/>
        <v>0</v>
      </c>
      <c r="AF199" s="92">
        <f t="shared" si="17"/>
        <v>0</v>
      </c>
      <c r="AG199" s="92">
        <f t="shared" si="17"/>
        <v>0</v>
      </c>
      <c r="AH199" s="89">
        <f t="shared" si="17"/>
        <v>0</v>
      </c>
      <c r="AI199" s="95">
        <f t="shared" si="17"/>
        <v>0</v>
      </c>
      <c r="AJ199" s="89">
        <f t="shared" si="17"/>
        <v>0</v>
      </c>
      <c r="AK199" s="89">
        <f t="shared" si="17"/>
        <v>0</v>
      </c>
      <c r="AL199" s="274">
        <f t="shared" si="17"/>
        <v>0</v>
      </c>
      <c r="AM199" s="205">
        <f t="shared" si="16"/>
        <v>0</v>
      </c>
    </row>
    <row r="200" spans="1:39" ht="8.25" customHeight="1" hidden="1">
      <c r="A200" s="97"/>
      <c r="B200" s="98"/>
      <c r="C200" s="137"/>
      <c r="D200" s="229"/>
      <c r="E200" s="229"/>
      <c r="F200" s="137"/>
      <c r="G200" s="137"/>
      <c r="H200" s="137"/>
      <c r="I200" s="229"/>
      <c r="J200" s="229"/>
      <c r="K200" s="229"/>
      <c r="L200" s="229"/>
      <c r="M200" s="229"/>
      <c r="N200" s="229"/>
      <c r="O200" s="229"/>
      <c r="P200" s="229"/>
      <c r="Q200" s="229"/>
      <c r="R200" s="229"/>
      <c r="S200" s="229"/>
      <c r="T200" s="137"/>
      <c r="U200" s="137"/>
      <c r="V200" s="229"/>
      <c r="W200" s="229"/>
      <c r="X200" s="229"/>
      <c r="Y200" s="229"/>
      <c r="Z200" s="137"/>
      <c r="AA200" s="137"/>
      <c r="AB200" s="137"/>
      <c r="AC200" s="137"/>
      <c r="AD200" s="137"/>
      <c r="AE200" s="137"/>
      <c r="AF200" s="137"/>
      <c r="AG200" s="137"/>
      <c r="AH200" s="229"/>
      <c r="AI200" s="137"/>
      <c r="AJ200" s="229"/>
      <c r="AK200" s="229"/>
      <c r="AL200" s="232"/>
      <c r="AM200" s="231"/>
    </row>
    <row r="201" spans="1:39" ht="15" hidden="1">
      <c r="A201" s="384" t="s">
        <v>250</v>
      </c>
      <c r="B201" s="385"/>
      <c r="C201" s="132"/>
      <c r="D201" s="132"/>
      <c r="E201" s="132"/>
      <c r="F201" s="132"/>
      <c r="G201" s="132"/>
      <c r="H201" s="132"/>
      <c r="I201" s="132"/>
      <c r="J201" s="132"/>
      <c r="K201" s="132"/>
      <c r="L201" s="132"/>
      <c r="M201" s="132"/>
      <c r="N201" s="132"/>
      <c r="O201" s="132"/>
      <c r="P201" s="132"/>
      <c r="Q201" s="132"/>
      <c r="R201" s="132"/>
      <c r="S201" s="132"/>
      <c r="T201" s="132"/>
      <c r="U201" s="132"/>
      <c r="V201" s="132"/>
      <c r="W201" s="132"/>
      <c r="X201" s="132"/>
      <c r="Y201" s="132"/>
      <c r="Z201" s="132"/>
      <c r="AA201" s="132"/>
      <c r="AB201" s="132"/>
      <c r="AC201" s="132"/>
      <c r="AD201" s="132"/>
      <c r="AE201" s="132"/>
      <c r="AF201" s="132"/>
      <c r="AG201" s="132"/>
      <c r="AH201" s="132"/>
      <c r="AI201" s="132"/>
      <c r="AJ201" s="132"/>
      <c r="AK201" s="132"/>
      <c r="AL201" s="237"/>
      <c r="AM201" s="194"/>
    </row>
    <row r="202" spans="1:39" ht="14.25" customHeight="1" hidden="1">
      <c r="A202" s="117" t="s">
        <v>251</v>
      </c>
      <c r="B202" s="118" t="s">
        <v>252</v>
      </c>
      <c r="C202" s="132"/>
      <c r="D202" s="132"/>
      <c r="E202" s="132"/>
      <c r="F202" s="132"/>
      <c r="G202" s="132"/>
      <c r="H202" s="132"/>
      <c r="I202" s="132"/>
      <c r="J202" s="132"/>
      <c r="K202" s="132"/>
      <c r="L202" s="132"/>
      <c r="M202" s="132"/>
      <c r="N202" s="132"/>
      <c r="O202" s="132"/>
      <c r="P202" s="132"/>
      <c r="Q202" s="132"/>
      <c r="R202" s="132"/>
      <c r="S202" s="132"/>
      <c r="T202" s="132"/>
      <c r="U202" s="132"/>
      <c r="V202" s="132"/>
      <c r="W202" s="132"/>
      <c r="X202" s="132"/>
      <c r="Y202" s="132"/>
      <c r="Z202" s="132"/>
      <c r="AA202" s="132"/>
      <c r="AB202" s="132"/>
      <c r="AC202" s="139"/>
      <c r="AD202" s="131"/>
      <c r="AE202" s="138"/>
      <c r="AF202" s="132"/>
      <c r="AG202" s="132"/>
      <c r="AH202" s="132"/>
      <c r="AI202" s="132"/>
      <c r="AJ202" s="132"/>
      <c r="AK202" s="132"/>
      <c r="AL202" s="275"/>
      <c r="AM202" s="205">
        <f>SUM(C202:AL202)</f>
        <v>0</v>
      </c>
    </row>
    <row r="203" spans="1:39" ht="14.25" customHeight="1" hidden="1">
      <c r="A203" s="117" t="s">
        <v>253</v>
      </c>
      <c r="B203" s="118" t="s">
        <v>254</v>
      </c>
      <c r="C203" s="132"/>
      <c r="D203" s="132"/>
      <c r="E203" s="132"/>
      <c r="F203" s="132"/>
      <c r="G203" s="132"/>
      <c r="H203" s="132"/>
      <c r="I203" s="132"/>
      <c r="J203" s="132"/>
      <c r="K203" s="132"/>
      <c r="L203" s="132"/>
      <c r="M203" s="132"/>
      <c r="N203" s="132"/>
      <c r="O203" s="132"/>
      <c r="P203" s="132"/>
      <c r="Q203" s="132"/>
      <c r="R203" s="132"/>
      <c r="S203" s="132"/>
      <c r="T203" s="132"/>
      <c r="U203" s="132"/>
      <c r="V203" s="132"/>
      <c r="W203" s="132"/>
      <c r="X203" s="132"/>
      <c r="Y203" s="132"/>
      <c r="Z203" s="131"/>
      <c r="AA203" s="132"/>
      <c r="AB203" s="132"/>
      <c r="AC203" s="132"/>
      <c r="AD203" s="131"/>
      <c r="AE203" s="132"/>
      <c r="AF203" s="132"/>
      <c r="AG203" s="137"/>
      <c r="AH203" s="132"/>
      <c r="AI203" s="132"/>
      <c r="AJ203" s="132"/>
      <c r="AK203" s="132"/>
      <c r="AL203" s="275"/>
      <c r="AM203" s="205">
        <f>SUM(C203:AL203)</f>
        <v>0</v>
      </c>
    </row>
    <row r="204" spans="1:39" ht="14.25" customHeight="1" hidden="1">
      <c r="A204" s="117" t="s">
        <v>255</v>
      </c>
      <c r="B204" s="118" t="s">
        <v>256</v>
      </c>
      <c r="C204" s="132"/>
      <c r="D204" s="132"/>
      <c r="E204" s="132"/>
      <c r="F204" s="132"/>
      <c r="G204" s="132"/>
      <c r="H204" s="132"/>
      <c r="I204" s="132"/>
      <c r="J204" s="132"/>
      <c r="K204" s="132"/>
      <c r="L204" s="132"/>
      <c r="M204" s="132"/>
      <c r="N204" s="132"/>
      <c r="O204" s="132"/>
      <c r="P204" s="132"/>
      <c r="Q204" s="132"/>
      <c r="R204" s="132"/>
      <c r="S204" s="132"/>
      <c r="T204" s="132"/>
      <c r="U204" s="132"/>
      <c r="V204" s="132"/>
      <c r="W204" s="132"/>
      <c r="X204" s="132"/>
      <c r="Y204" s="132"/>
      <c r="Z204" s="132"/>
      <c r="AA204" s="132"/>
      <c r="AB204" s="132"/>
      <c r="AC204" s="132"/>
      <c r="AD204" s="132"/>
      <c r="AE204" s="132"/>
      <c r="AF204" s="139"/>
      <c r="AG204" s="141"/>
      <c r="AH204" s="138"/>
      <c r="AI204" s="132"/>
      <c r="AJ204" s="132"/>
      <c r="AK204" s="132"/>
      <c r="AL204" s="275"/>
      <c r="AM204" s="205">
        <f>SUM(C204:AL204)</f>
        <v>0</v>
      </c>
    </row>
    <row r="205" spans="1:39" ht="14.25" customHeight="1" hidden="1">
      <c r="A205" s="117" t="s">
        <v>257</v>
      </c>
      <c r="B205" s="123" t="s">
        <v>258</v>
      </c>
      <c r="C205" s="132"/>
      <c r="D205" s="132"/>
      <c r="E205" s="132"/>
      <c r="F205" s="132"/>
      <c r="G205" s="132"/>
      <c r="H205" s="132"/>
      <c r="I205" s="132"/>
      <c r="J205" s="132"/>
      <c r="K205" s="132"/>
      <c r="L205" s="132"/>
      <c r="M205" s="132"/>
      <c r="N205" s="132"/>
      <c r="O205" s="132"/>
      <c r="P205" s="132"/>
      <c r="Q205" s="132"/>
      <c r="R205" s="132"/>
      <c r="S205" s="132"/>
      <c r="T205" s="132"/>
      <c r="U205" s="132"/>
      <c r="V205" s="132"/>
      <c r="W205" s="132"/>
      <c r="X205" s="132"/>
      <c r="Y205" s="132"/>
      <c r="Z205" s="132"/>
      <c r="AA205" s="132"/>
      <c r="AB205" s="132"/>
      <c r="AC205" s="132"/>
      <c r="AD205" s="132"/>
      <c r="AE205" s="132"/>
      <c r="AF205" s="139"/>
      <c r="AG205" s="136"/>
      <c r="AH205" s="138"/>
      <c r="AI205" s="132"/>
      <c r="AJ205" s="132"/>
      <c r="AK205" s="132"/>
      <c r="AL205" s="275"/>
      <c r="AM205" s="205">
        <f>SUM(C205:AL205)</f>
        <v>0</v>
      </c>
    </row>
    <row r="206" spans="1:39" ht="15.75" hidden="1">
      <c r="A206" s="121" t="s">
        <v>259</v>
      </c>
      <c r="B206" s="122"/>
      <c r="C206" s="92">
        <f aca="true" t="shared" si="18" ref="C206:AL206">SUM(C202:C205)</f>
        <v>0</v>
      </c>
      <c r="D206" s="92">
        <f t="shared" si="18"/>
        <v>0</v>
      </c>
      <c r="E206" s="92">
        <f t="shared" si="18"/>
        <v>0</v>
      </c>
      <c r="F206" s="92">
        <f t="shared" si="18"/>
        <v>0</v>
      </c>
      <c r="G206" s="92">
        <f t="shared" si="18"/>
        <v>0</v>
      </c>
      <c r="H206" s="92">
        <f t="shared" si="18"/>
        <v>0</v>
      </c>
      <c r="I206" s="92">
        <f t="shared" si="18"/>
        <v>0</v>
      </c>
      <c r="J206" s="92">
        <f t="shared" si="18"/>
        <v>0</v>
      </c>
      <c r="K206" s="92">
        <f t="shared" si="18"/>
        <v>0</v>
      </c>
      <c r="L206" s="92">
        <f t="shared" si="18"/>
        <v>0</v>
      </c>
      <c r="M206" s="92">
        <f t="shared" si="18"/>
        <v>0</v>
      </c>
      <c r="N206" s="92">
        <f t="shared" si="18"/>
        <v>0</v>
      </c>
      <c r="O206" s="92">
        <f t="shared" si="18"/>
        <v>0</v>
      </c>
      <c r="P206" s="92">
        <f t="shared" si="18"/>
        <v>0</v>
      </c>
      <c r="Q206" s="92">
        <f t="shared" si="18"/>
        <v>0</v>
      </c>
      <c r="R206" s="92">
        <f t="shared" si="18"/>
        <v>0</v>
      </c>
      <c r="S206" s="92">
        <f t="shared" si="18"/>
        <v>0</v>
      </c>
      <c r="T206" s="92">
        <f t="shared" si="18"/>
        <v>0</v>
      </c>
      <c r="U206" s="92">
        <f t="shared" si="18"/>
        <v>0</v>
      </c>
      <c r="V206" s="92">
        <f t="shared" si="18"/>
        <v>0</v>
      </c>
      <c r="W206" s="92">
        <f t="shared" si="18"/>
        <v>0</v>
      </c>
      <c r="X206" s="92">
        <f t="shared" si="18"/>
        <v>0</v>
      </c>
      <c r="Y206" s="92">
        <f t="shared" si="18"/>
        <v>0</v>
      </c>
      <c r="Z206" s="131">
        <f t="shared" si="18"/>
        <v>0</v>
      </c>
      <c r="AA206" s="92">
        <f t="shared" si="18"/>
        <v>0</v>
      </c>
      <c r="AB206" s="92">
        <f t="shared" si="18"/>
        <v>0</v>
      </c>
      <c r="AC206" s="93">
        <f t="shared" si="18"/>
        <v>0</v>
      </c>
      <c r="AD206" s="89">
        <f t="shared" si="18"/>
        <v>0</v>
      </c>
      <c r="AE206" s="92">
        <f t="shared" si="18"/>
        <v>0</v>
      </c>
      <c r="AF206" s="92">
        <f t="shared" si="18"/>
        <v>0</v>
      </c>
      <c r="AG206" s="94">
        <f t="shared" si="18"/>
        <v>0</v>
      </c>
      <c r="AH206" s="91">
        <f t="shared" si="18"/>
        <v>0</v>
      </c>
      <c r="AI206" s="92">
        <f t="shared" si="18"/>
        <v>0</v>
      </c>
      <c r="AJ206" s="92">
        <f t="shared" si="18"/>
        <v>0</v>
      </c>
      <c r="AK206" s="92">
        <f t="shared" si="18"/>
        <v>0</v>
      </c>
      <c r="AL206" s="274">
        <f t="shared" si="18"/>
        <v>0</v>
      </c>
      <c r="AM206" s="205">
        <f>SUM(C206:AL206)</f>
        <v>0</v>
      </c>
    </row>
    <row r="207" spans="1:39" ht="8.25" customHeight="1" hidden="1" thickBot="1">
      <c r="A207" s="124"/>
      <c r="B207" s="125"/>
      <c r="C207" s="137"/>
      <c r="D207" s="137"/>
      <c r="E207" s="137"/>
      <c r="F207" s="137"/>
      <c r="G207" s="137"/>
      <c r="H207" s="137"/>
      <c r="I207" s="137"/>
      <c r="J207" s="137"/>
      <c r="K207" s="137"/>
      <c r="L207" s="137"/>
      <c r="M207" s="137"/>
      <c r="N207" s="137"/>
      <c r="O207" s="137"/>
      <c r="P207" s="137"/>
      <c r="Q207" s="137"/>
      <c r="R207" s="137"/>
      <c r="S207" s="137"/>
      <c r="T207" s="137"/>
      <c r="U207" s="137"/>
      <c r="V207" s="137"/>
      <c r="W207" s="137"/>
      <c r="X207" s="137"/>
      <c r="Y207" s="137"/>
      <c r="Z207" s="137"/>
      <c r="AA207" s="137"/>
      <c r="AB207" s="137"/>
      <c r="AC207" s="137"/>
      <c r="AD207" s="137"/>
      <c r="AE207" s="137"/>
      <c r="AF207" s="137"/>
      <c r="AG207" s="137"/>
      <c r="AH207" s="137"/>
      <c r="AI207" s="137"/>
      <c r="AJ207" s="137"/>
      <c r="AK207" s="137"/>
      <c r="AL207" s="232"/>
      <c r="AM207" s="194"/>
    </row>
    <row r="208" spans="1:39" s="106" customFormat="1" ht="16.5" hidden="1" thickBot="1">
      <c r="A208" s="126" t="s">
        <v>260</v>
      </c>
      <c r="B208" s="127"/>
      <c r="C208" s="255">
        <f aca="true" t="shared" si="19" ref="C208:AL208">SUM(C168,C183,C199,C206)</f>
        <v>0</v>
      </c>
      <c r="D208" s="212">
        <f t="shared" si="19"/>
        <v>0</v>
      </c>
      <c r="E208" s="212">
        <f t="shared" si="19"/>
        <v>0</v>
      </c>
      <c r="F208" s="209">
        <f t="shared" si="19"/>
        <v>0</v>
      </c>
      <c r="G208" s="210">
        <f t="shared" si="19"/>
        <v>0</v>
      </c>
      <c r="H208" s="211">
        <f t="shared" si="19"/>
        <v>0</v>
      </c>
      <c r="I208" s="208">
        <f t="shared" si="19"/>
        <v>0</v>
      </c>
      <c r="J208" s="208">
        <f t="shared" si="19"/>
        <v>0</v>
      </c>
      <c r="K208" s="212">
        <f t="shared" si="19"/>
        <v>0</v>
      </c>
      <c r="L208" s="212">
        <f t="shared" si="19"/>
        <v>0</v>
      </c>
      <c r="M208" s="212">
        <f t="shared" si="19"/>
        <v>0</v>
      </c>
      <c r="N208" s="212">
        <f t="shared" si="19"/>
        <v>0</v>
      </c>
      <c r="O208" s="212">
        <f t="shared" si="19"/>
        <v>0</v>
      </c>
      <c r="P208" s="208">
        <f t="shared" si="19"/>
        <v>0</v>
      </c>
      <c r="Q208" s="208">
        <f t="shared" si="19"/>
        <v>0</v>
      </c>
      <c r="R208" s="208">
        <f t="shared" si="19"/>
        <v>0</v>
      </c>
      <c r="S208" s="208">
        <f t="shared" si="19"/>
        <v>0</v>
      </c>
      <c r="T208" s="208">
        <f t="shared" si="19"/>
        <v>0</v>
      </c>
      <c r="U208" s="208">
        <f t="shared" si="19"/>
        <v>0</v>
      </c>
      <c r="V208" s="208">
        <f t="shared" si="19"/>
        <v>0</v>
      </c>
      <c r="W208" s="208">
        <f t="shared" si="19"/>
        <v>0</v>
      </c>
      <c r="X208" s="208">
        <f t="shared" si="19"/>
        <v>0</v>
      </c>
      <c r="Y208" s="208">
        <f t="shared" si="19"/>
        <v>0</v>
      </c>
      <c r="Z208" s="208">
        <f t="shared" si="19"/>
        <v>0</v>
      </c>
      <c r="AA208" s="208">
        <f t="shared" si="19"/>
        <v>0</v>
      </c>
      <c r="AB208" s="208">
        <f t="shared" si="19"/>
        <v>0</v>
      </c>
      <c r="AC208" s="213">
        <f t="shared" si="19"/>
        <v>0</v>
      </c>
      <c r="AD208" s="208">
        <f t="shared" si="19"/>
        <v>0</v>
      </c>
      <c r="AE208" s="208">
        <f t="shared" si="19"/>
        <v>0</v>
      </c>
      <c r="AF208" s="208">
        <f t="shared" si="19"/>
        <v>0</v>
      </c>
      <c r="AG208" s="208">
        <f t="shared" si="19"/>
        <v>0</v>
      </c>
      <c r="AH208" s="208">
        <f t="shared" si="19"/>
        <v>0</v>
      </c>
      <c r="AI208" s="213">
        <f t="shared" si="19"/>
        <v>0</v>
      </c>
      <c r="AJ208" s="208">
        <f t="shared" si="19"/>
        <v>0</v>
      </c>
      <c r="AK208" s="208">
        <f t="shared" si="19"/>
        <v>0</v>
      </c>
      <c r="AL208" s="214">
        <f t="shared" si="19"/>
        <v>0</v>
      </c>
      <c r="AM208" s="215">
        <f>SUM(C208:AL208)</f>
        <v>0</v>
      </c>
    </row>
    <row r="209" spans="1:39" s="108" customFormat="1" ht="8.25" customHeight="1" hidden="1" thickBot="1">
      <c r="A209" s="115"/>
      <c r="B209" s="116"/>
      <c r="C209" s="132"/>
      <c r="D209" s="132"/>
      <c r="E209" s="132"/>
      <c r="F209" s="132"/>
      <c r="G209" s="132"/>
      <c r="H209" s="132"/>
      <c r="I209" s="132"/>
      <c r="J209" s="132"/>
      <c r="K209" s="132"/>
      <c r="L209" s="132"/>
      <c r="M209" s="132"/>
      <c r="N209" s="132"/>
      <c r="O209" s="132"/>
      <c r="P209" s="132"/>
      <c r="Q209" s="132"/>
      <c r="R209" s="132"/>
      <c r="S209" s="132"/>
      <c r="T209" s="132"/>
      <c r="U209" s="132"/>
      <c r="V209" s="132"/>
      <c r="W209" s="132"/>
      <c r="X209" s="132"/>
      <c r="Y209" s="132"/>
      <c r="Z209" s="132"/>
      <c r="AA209" s="132"/>
      <c r="AB209" s="132"/>
      <c r="AC209" s="132"/>
      <c r="AD209" s="132"/>
      <c r="AE209" s="132"/>
      <c r="AF209" s="132"/>
      <c r="AG209" s="132"/>
      <c r="AH209" s="132"/>
      <c r="AI209" s="132"/>
      <c r="AJ209" s="132"/>
      <c r="AK209" s="132"/>
      <c r="AL209" s="237"/>
      <c r="AM209" s="192"/>
    </row>
    <row r="210" spans="1:39" s="106" customFormat="1" ht="16.5" hidden="1" thickBot="1">
      <c r="A210" s="126" t="s">
        <v>261</v>
      </c>
      <c r="B210" s="127"/>
      <c r="C210" s="255">
        <f aca="true" t="shared" si="20" ref="C210:AL210">SUM(C139,C145,C208)</f>
        <v>0</v>
      </c>
      <c r="D210" s="212">
        <f t="shared" si="20"/>
        <v>0</v>
      </c>
      <c r="E210" s="212">
        <f t="shared" si="20"/>
        <v>0</v>
      </c>
      <c r="F210" s="212">
        <f t="shared" si="20"/>
        <v>0</v>
      </c>
      <c r="G210" s="212">
        <f t="shared" si="20"/>
        <v>0</v>
      </c>
      <c r="H210" s="212">
        <f t="shared" si="20"/>
        <v>0</v>
      </c>
      <c r="I210" s="212">
        <f t="shared" si="20"/>
        <v>0</v>
      </c>
      <c r="J210" s="212">
        <f t="shared" si="20"/>
        <v>0</v>
      </c>
      <c r="K210" s="212">
        <f t="shared" si="20"/>
        <v>0</v>
      </c>
      <c r="L210" s="212">
        <f t="shared" si="20"/>
        <v>0</v>
      </c>
      <c r="M210" s="212">
        <f t="shared" si="20"/>
        <v>0</v>
      </c>
      <c r="N210" s="212">
        <f t="shared" si="20"/>
        <v>0</v>
      </c>
      <c r="O210" s="212">
        <f t="shared" si="20"/>
        <v>0</v>
      </c>
      <c r="P210" s="212">
        <f t="shared" si="20"/>
        <v>0</v>
      </c>
      <c r="Q210" s="212">
        <f t="shared" si="20"/>
        <v>0</v>
      </c>
      <c r="R210" s="212">
        <f t="shared" si="20"/>
        <v>0</v>
      </c>
      <c r="S210" s="212">
        <f t="shared" si="20"/>
        <v>0</v>
      </c>
      <c r="T210" s="212">
        <f t="shared" si="20"/>
        <v>0</v>
      </c>
      <c r="U210" s="212">
        <f t="shared" si="20"/>
        <v>0</v>
      </c>
      <c r="V210" s="212">
        <f t="shared" si="20"/>
        <v>0</v>
      </c>
      <c r="W210" s="212">
        <f t="shared" si="20"/>
        <v>0</v>
      </c>
      <c r="X210" s="212">
        <f t="shared" si="20"/>
        <v>0</v>
      </c>
      <c r="Y210" s="212">
        <f t="shared" si="20"/>
        <v>0</v>
      </c>
      <c r="Z210" s="212">
        <f t="shared" si="20"/>
        <v>0</v>
      </c>
      <c r="AA210" s="212">
        <f t="shared" si="20"/>
        <v>0</v>
      </c>
      <c r="AB210" s="212">
        <f t="shared" si="20"/>
        <v>0</v>
      </c>
      <c r="AC210" s="306">
        <f t="shared" si="20"/>
        <v>0</v>
      </c>
      <c r="AD210" s="212">
        <f t="shared" si="20"/>
        <v>0</v>
      </c>
      <c r="AE210" s="212">
        <f t="shared" si="20"/>
        <v>0</v>
      </c>
      <c r="AF210" s="212">
        <f t="shared" si="20"/>
        <v>0</v>
      </c>
      <c r="AG210" s="212">
        <f t="shared" si="20"/>
        <v>0</v>
      </c>
      <c r="AH210" s="212">
        <f t="shared" si="20"/>
        <v>0</v>
      </c>
      <c r="AI210" s="212">
        <f t="shared" si="20"/>
        <v>0</v>
      </c>
      <c r="AJ210" s="212">
        <f t="shared" si="20"/>
        <v>0</v>
      </c>
      <c r="AK210" s="212">
        <f t="shared" si="20"/>
        <v>0</v>
      </c>
      <c r="AL210" s="212">
        <f t="shared" si="20"/>
        <v>0</v>
      </c>
      <c r="AM210" s="215">
        <f>SUM(C210:AL210)</f>
        <v>0</v>
      </c>
    </row>
    <row r="211" spans="1:39" ht="14.25" hidden="1">
      <c r="A211" s="96"/>
      <c r="B211" s="96"/>
      <c r="C211" s="247"/>
      <c r="D211" s="247"/>
      <c r="E211" s="247"/>
      <c r="F211" s="247"/>
      <c r="G211" s="247"/>
      <c r="H211" s="247"/>
      <c r="I211" s="247"/>
      <c r="J211" s="247"/>
      <c r="K211" s="247"/>
      <c r="L211" s="247"/>
      <c r="M211" s="247"/>
      <c r="N211" s="247"/>
      <c r="O211" s="247"/>
      <c r="P211" s="247"/>
      <c r="Q211" s="247"/>
      <c r="R211" s="247"/>
      <c r="S211" s="247"/>
      <c r="T211" s="247"/>
      <c r="U211" s="247"/>
      <c r="V211" s="247"/>
      <c r="W211" s="247"/>
      <c r="X211" s="247"/>
      <c r="Y211" s="247"/>
      <c r="Z211" s="247"/>
      <c r="AA211" s="247"/>
      <c r="AB211" s="247"/>
      <c r="AC211" s="247"/>
      <c r="AD211" s="247"/>
      <c r="AE211" s="247"/>
      <c r="AF211" s="247"/>
      <c r="AG211" s="247"/>
      <c r="AH211" s="247"/>
      <c r="AI211" s="247"/>
      <c r="AJ211" s="247"/>
      <c r="AK211" s="247"/>
      <c r="AL211" s="247"/>
      <c r="AM211" s="247"/>
    </row>
    <row r="212" spans="1:39" ht="14.25">
      <c r="A212" s="96" t="s">
        <v>312</v>
      </c>
      <c r="B212" s="96"/>
      <c r="C212" s="247"/>
      <c r="D212" s="247"/>
      <c r="E212" s="247"/>
      <c r="F212" s="247"/>
      <c r="G212" s="247"/>
      <c r="H212" s="247"/>
      <c r="I212" s="247"/>
      <c r="J212" s="247"/>
      <c r="K212" s="247"/>
      <c r="L212" s="247"/>
      <c r="M212" s="247"/>
      <c r="N212" s="247"/>
      <c r="O212" s="247"/>
      <c r="P212" s="247"/>
      <c r="Q212" s="247"/>
      <c r="R212" s="247"/>
      <c r="S212" s="247"/>
      <c r="T212" s="247"/>
      <c r="U212" s="247"/>
      <c r="V212" s="247"/>
      <c r="W212" s="247"/>
      <c r="X212" s="247"/>
      <c r="Y212" s="247"/>
      <c r="Z212" s="247"/>
      <c r="AA212" s="247"/>
      <c r="AB212" s="247"/>
      <c r="AC212" s="247"/>
      <c r="AD212" s="247"/>
      <c r="AE212" s="247"/>
      <c r="AF212" s="247"/>
      <c r="AG212" s="247"/>
      <c r="AH212" s="247"/>
      <c r="AI212" s="247"/>
      <c r="AJ212" s="247"/>
      <c r="AK212" s="247"/>
      <c r="AL212" s="247"/>
      <c r="AM212" s="128"/>
    </row>
    <row r="213" spans="1:39" ht="14.25">
      <c r="A213" s="96" t="s">
        <v>313</v>
      </c>
      <c r="B213" s="96"/>
      <c r="C213" s="247"/>
      <c r="D213" s="247"/>
      <c r="E213" s="247"/>
      <c r="F213" s="247"/>
      <c r="G213" s="247"/>
      <c r="H213" s="247"/>
      <c r="I213" s="247"/>
      <c r="J213" s="247"/>
      <c r="K213" s="247"/>
      <c r="L213" s="247"/>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row>
    <row r="214" spans="1:39" ht="20.25">
      <c r="A214" s="322" t="s">
        <v>426</v>
      </c>
      <c r="B214" s="96"/>
      <c r="C214" s="247"/>
      <c r="D214" s="247"/>
      <c r="E214" s="247"/>
      <c r="F214" s="247"/>
      <c r="G214" s="247"/>
      <c r="H214" s="247"/>
      <c r="I214" s="247"/>
      <c r="J214" s="247"/>
      <c r="K214" s="247"/>
      <c r="L214" s="247"/>
      <c r="M214" s="247"/>
      <c r="N214" s="247"/>
      <c r="O214" s="247"/>
      <c r="P214" s="247"/>
      <c r="Q214" s="247"/>
      <c r="R214" s="247"/>
      <c r="S214" s="247"/>
      <c r="T214" s="247"/>
      <c r="U214" s="247"/>
      <c r="V214" s="247"/>
      <c r="W214" s="247"/>
      <c r="X214" s="247"/>
      <c r="Y214" s="247"/>
      <c r="Z214" s="247"/>
      <c r="AA214" s="247"/>
      <c r="AB214" s="247"/>
      <c r="AC214" s="247"/>
      <c r="AD214" s="247"/>
      <c r="AE214" s="247"/>
      <c r="AF214" s="247"/>
      <c r="AG214" s="247"/>
      <c r="AH214" s="247"/>
      <c r="AI214" s="247"/>
      <c r="AJ214" s="247"/>
      <c r="AK214" s="247"/>
      <c r="AL214" s="247"/>
      <c r="AM214" s="247"/>
    </row>
    <row r="215" spans="1:39" ht="15">
      <c r="A215" s="106"/>
      <c r="B215" s="96"/>
      <c r="C215" s="247"/>
      <c r="D215" s="247"/>
      <c r="E215" s="247"/>
      <c r="F215" s="247"/>
      <c r="G215" s="247"/>
      <c r="H215" s="247"/>
      <c r="I215" s="247"/>
      <c r="J215" s="247"/>
      <c r="K215" s="247"/>
      <c r="L215" s="247"/>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row>
  </sheetData>
  <sheetProtection formatCells="0" formatColumns="0" formatRows="0"/>
  <mergeCells count="18">
    <mergeCell ref="A68:B68"/>
    <mergeCell ref="A84:B84"/>
    <mergeCell ref="A104:B104"/>
    <mergeCell ref="A201:B201"/>
    <mergeCell ref="A149:B149"/>
    <mergeCell ref="A168:B168"/>
    <mergeCell ref="A170:B170"/>
    <mergeCell ref="A185:B185"/>
    <mergeCell ref="A141:B141"/>
    <mergeCell ref="A147:B147"/>
    <mergeCell ref="A113:B113"/>
    <mergeCell ref="A137:B137"/>
    <mergeCell ref="A139:B139"/>
    <mergeCell ref="A11:B11"/>
    <mergeCell ref="A17:B17"/>
    <mergeCell ref="A30:B30"/>
    <mergeCell ref="A39:B39"/>
    <mergeCell ref="A56:B56"/>
  </mergeCells>
  <printOptions/>
  <pageMargins left="0.5905511811023623" right="0.3937007874015748" top="0.3937007874015748" bottom="0.3937007874015748" header="0.5118110236220472" footer="0.5118110236220472"/>
  <pageSetup fitToHeight="1" fitToWidth="1" horizontalDpi="600" verticalDpi="600" orientation="portrait" paperSize="8" scale="37" r:id="rId1"/>
  <headerFooter alignWithMargins="0">
    <oddFooter>&amp;C&amp;F, &amp;A&amp;R&amp;D</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P215"/>
  <sheetViews>
    <sheetView showGridLines="0" showZeros="0" tabSelected="1" zoomScale="75" zoomScaleNormal="75" zoomScalePageLayoutView="0" workbookViewId="0" topLeftCell="A1">
      <pane xSplit="1" ySplit="3" topLeftCell="O4" activePane="bottomRight" state="frozen"/>
      <selection pane="topLeft" activeCell="A1" sqref="A1"/>
      <selection pane="topRight" activeCell="B1" sqref="B1"/>
      <selection pane="bottomLeft" activeCell="A4" sqref="A4"/>
      <selection pane="bottomRight" activeCell="AI218" sqref="AH218:AI218"/>
    </sheetView>
  </sheetViews>
  <sheetFormatPr defaultColWidth="9.140625" defaultRowHeight="12.75"/>
  <cols>
    <col min="1" max="1" width="17.57421875" style="72" customWidth="1"/>
    <col min="2" max="2" width="92.00390625" style="72" customWidth="1"/>
    <col min="3" max="35" width="7.00390625" style="72" customWidth="1"/>
    <col min="36" max="36" width="10.421875" style="72" bestFit="1" customWidth="1"/>
    <col min="37" max="37" width="9.140625" style="72" customWidth="1"/>
    <col min="38" max="38" width="10.421875" style="72" bestFit="1" customWidth="1"/>
    <col min="39" max="16384" width="9.140625" style="72" customWidth="1"/>
  </cols>
  <sheetData>
    <row r="1" spans="1:37" s="106" customFormat="1" ht="18">
      <c r="A1" s="65" t="str">
        <f>"Verdelingsmatrix gemeente "&amp;+'4.Informatie'!C5&amp;" ("&amp;'4.Informatie'!C6&amp;"): "&amp;'4.Informatie'!C7&amp;" periode "&amp;'4.Informatie'!C8&amp;", baten"</f>
        <v>Verdelingsmatrix gemeente Utrecht (0344): 2012 periode 0, baten</v>
      </c>
      <c r="B1" s="66"/>
      <c r="C1" s="67" t="s">
        <v>563</v>
      </c>
      <c r="D1" s="68" t="s">
        <v>566</v>
      </c>
      <c r="E1" s="68" t="s">
        <v>567</v>
      </c>
      <c r="F1" s="68" t="s">
        <v>568</v>
      </c>
      <c r="G1" s="68" t="s">
        <v>569</v>
      </c>
      <c r="H1" s="68" t="s">
        <v>262</v>
      </c>
      <c r="I1" s="68" t="s">
        <v>263</v>
      </c>
      <c r="J1" s="68" t="s">
        <v>571</v>
      </c>
      <c r="K1" s="68" t="s">
        <v>572</v>
      </c>
      <c r="L1" s="68" t="s">
        <v>264</v>
      </c>
      <c r="M1" s="68" t="s">
        <v>265</v>
      </c>
      <c r="N1" s="68" t="s">
        <v>266</v>
      </c>
      <c r="O1" s="68" t="s">
        <v>267</v>
      </c>
      <c r="P1" s="68" t="s">
        <v>577</v>
      </c>
      <c r="Q1" s="68" t="s">
        <v>578</v>
      </c>
      <c r="R1" s="68" t="s">
        <v>579</v>
      </c>
      <c r="S1" s="68" t="s">
        <v>580</v>
      </c>
      <c r="T1" s="68" t="s">
        <v>581</v>
      </c>
      <c r="U1" s="68" t="s">
        <v>584</v>
      </c>
      <c r="V1" s="68" t="s">
        <v>585</v>
      </c>
      <c r="W1" s="68" t="s">
        <v>586</v>
      </c>
      <c r="X1" s="68" t="s">
        <v>587</v>
      </c>
      <c r="Y1" s="68" t="s">
        <v>588</v>
      </c>
      <c r="Z1" s="68" t="s">
        <v>589</v>
      </c>
      <c r="AA1" s="68" t="s">
        <v>590</v>
      </c>
      <c r="AB1" s="68" t="s">
        <v>591</v>
      </c>
      <c r="AC1" s="68" t="s">
        <v>592</v>
      </c>
      <c r="AD1" s="68" t="s">
        <v>593</v>
      </c>
      <c r="AE1" s="68" t="s">
        <v>594</v>
      </c>
      <c r="AF1" s="68" t="s">
        <v>595</v>
      </c>
      <c r="AG1" s="68" t="s">
        <v>596</v>
      </c>
      <c r="AH1" s="68" t="s">
        <v>597</v>
      </c>
      <c r="AI1" s="69" t="s">
        <v>598</v>
      </c>
      <c r="AJ1" s="70"/>
      <c r="AK1" s="71"/>
    </row>
    <row r="2" spans="1:37" ht="168" customHeight="1" thickBot="1">
      <c r="A2" s="73" t="s">
        <v>599</v>
      </c>
      <c r="B2" s="74" t="s">
        <v>600</v>
      </c>
      <c r="C2" s="314" t="s">
        <v>268</v>
      </c>
      <c r="D2" s="76" t="s">
        <v>269</v>
      </c>
      <c r="E2" s="76" t="s">
        <v>605</v>
      </c>
      <c r="F2" s="76" t="s">
        <v>606</v>
      </c>
      <c r="G2" s="76" t="s">
        <v>270</v>
      </c>
      <c r="H2" s="76" t="s">
        <v>271</v>
      </c>
      <c r="I2" s="76" t="s">
        <v>272</v>
      </c>
      <c r="J2" s="76" t="s">
        <v>273</v>
      </c>
      <c r="K2" s="76" t="s">
        <v>274</v>
      </c>
      <c r="L2" s="76" t="s">
        <v>275</v>
      </c>
      <c r="M2" s="76" t="s">
        <v>276</v>
      </c>
      <c r="N2" s="76" t="s">
        <v>277</v>
      </c>
      <c r="O2" s="76" t="s">
        <v>278</v>
      </c>
      <c r="P2" s="76" t="s">
        <v>279</v>
      </c>
      <c r="Q2" s="76" t="s">
        <v>280</v>
      </c>
      <c r="R2" s="76" t="s">
        <v>281</v>
      </c>
      <c r="S2" s="76" t="s">
        <v>282</v>
      </c>
      <c r="T2" s="76" t="s">
        <v>1</v>
      </c>
      <c r="U2" s="76" t="s">
        <v>283</v>
      </c>
      <c r="V2" s="76" t="s">
        <v>3</v>
      </c>
      <c r="W2" s="76" t="s">
        <v>4</v>
      </c>
      <c r="X2" s="76" t="s">
        <v>5</v>
      </c>
      <c r="Y2" s="77" t="s">
        <v>6</v>
      </c>
      <c r="Z2" s="76" t="s">
        <v>7</v>
      </c>
      <c r="AA2" s="76" t="s">
        <v>8</v>
      </c>
      <c r="AB2" s="76" t="s">
        <v>9</v>
      </c>
      <c r="AC2" s="76" t="s">
        <v>10</v>
      </c>
      <c r="AD2" s="76" t="s">
        <v>11</v>
      </c>
      <c r="AE2" s="76" t="s">
        <v>12</v>
      </c>
      <c r="AF2" s="76" t="s">
        <v>13</v>
      </c>
      <c r="AG2" s="76" t="s">
        <v>14</v>
      </c>
      <c r="AH2" s="76" t="s">
        <v>15</v>
      </c>
      <c r="AI2" s="78" t="s">
        <v>16</v>
      </c>
      <c r="AJ2" s="79" t="s">
        <v>17</v>
      </c>
      <c r="AK2" s="80"/>
    </row>
    <row r="3" spans="1:40" ht="8.25" customHeight="1">
      <c r="A3" s="81"/>
      <c r="B3" s="82"/>
      <c r="C3" s="222"/>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222"/>
      <c r="AJ3" s="316"/>
      <c r="AK3" s="247"/>
      <c r="AL3" s="248"/>
      <c r="AM3" s="248"/>
      <c r="AN3" s="249"/>
    </row>
    <row r="4" spans="1:40" ht="15">
      <c r="A4" s="84" t="s">
        <v>18</v>
      </c>
      <c r="B4" s="85" t="s">
        <v>19</v>
      </c>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92"/>
      <c r="AK4" s="247"/>
      <c r="AL4" s="249"/>
      <c r="AM4" s="249"/>
      <c r="AN4" s="249"/>
    </row>
    <row r="5" spans="1:40" ht="14.25" customHeight="1">
      <c r="A5" s="86" t="s">
        <v>20</v>
      </c>
      <c r="B5" s="87" t="s">
        <v>21</v>
      </c>
      <c r="C5" s="225"/>
      <c r="D5" s="225"/>
      <c r="E5" s="138"/>
      <c r="F5" s="132"/>
      <c r="G5" s="133"/>
      <c r="H5" s="133"/>
      <c r="I5" s="133"/>
      <c r="J5" s="131"/>
      <c r="K5" s="133"/>
      <c r="L5" s="133"/>
      <c r="M5" s="132"/>
      <c r="N5" s="132"/>
      <c r="O5" s="132"/>
      <c r="P5" s="133"/>
      <c r="Q5" s="133"/>
      <c r="R5" s="226"/>
      <c r="S5" s="133"/>
      <c r="T5" s="133"/>
      <c r="U5" s="133"/>
      <c r="V5" s="133"/>
      <c r="W5" s="132"/>
      <c r="X5" s="132"/>
      <c r="Y5" s="132"/>
      <c r="Z5" s="132"/>
      <c r="AA5" s="132"/>
      <c r="AB5" s="132"/>
      <c r="AC5" s="131"/>
      <c r="AD5" s="132"/>
      <c r="AE5" s="133"/>
      <c r="AF5" s="132"/>
      <c r="AG5" s="132"/>
      <c r="AH5" s="133"/>
      <c r="AI5" s="228"/>
      <c r="AJ5" s="193">
        <v>120</v>
      </c>
      <c r="AK5" s="247"/>
      <c r="AL5" s="249"/>
      <c r="AN5" s="249"/>
    </row>
    <row r="6" spans="1:40" ht="14.25" customHeight="1">
      <c r="A6" s="86" t="s">
        <v>22</v>
      </c>
      <c r="B6" s="87" t="s">
        <v>335</v>
      </c>
      <c r="C6" s="225"/>
      <c r="D6" s="225"/>
      <c r="E6" s="138"/>
      <c r="F6" s="132"/>
      <c r="G6" s="133"/>
      <c r="H6" s="133"/>
      <c r="I6" s="133"/>
      <c r="J6" s="131"/>
      <c r="K6" s="133"/>
      <c r="L6" s="133"/>
      <c r="M6" s="132"/>
      <c r="N6" s="132"/>
      <c r="O6" s="132"/>
      <c r="P6" s="133"/>
      <c r="Q6" s="133"/>
      <c r="R6" s="226"/>
      <c r="S6" s="133"/>
      <c r="T6" s="133"/>
      <c r="U6" s="133"/>
      <c r="V6" s="133"/>
      <c r="W6" s="132"/>
      <c r="X6" s="132"/>
      <c r="Y6" s="132"/>
      <c r="Z6" s="132"/>
      <c r="AA6" s="132"/>
      <c r="AB6" s="132"/>
      <c r="AC6" s="131"/>
      <c r="AD6" s="132"/>
      <c r="AE6" s="133"/>
      <c r="AF6" s="132"/>
      <c r="AG6" s="132"/>
      <c r="AH6" s="133"/>
      <c r="AI6" s="228"/>
      <c r="AJ6" s="193">
        <v>0</v>
      </c>
      <c r="AK6" s="247"/>
      <c r="AL6" s="249"/>
      <c r="AN6" s="249"/>
    </row>
    <row r="7" spans="1:40" ht="14.25" customHeight="1">
      <c r="A7" s="86" t="s">
        <v>23</v>
      </c>
      <c r="B7" s="87" t="s">
        <v>24</v>
      </c>
      <c r="C7" s="225"/>
      <c r="D7" s="225"/>
      <c r="E7" s="138"/>
      <c r="F7" s="132"/>
      <c r="G7" s="133"/>
      <c r="H7" s="133"/>
      <c r="I7" s="133"/>
      <c r="J7" s="131"/>
      <c r="K7" s="133"/>
      <c r="L7" s="133"/>
      <c r="M7" s="132"/>
      <c r="N7" s="132"/>
      <c r="O7" s="132"/>
      <c r="P7" s="133"/>
      <c r="Q7" s="133"/>
      <c r="R7" s="226"/>
      <c r="S7" s="133"/>
      <c r="T7" s="133"/>
      <c r="U7" s="133"/>
      <c r="V7" s="133"/>
      <c r="W7" s="132"/>
      <c r="X7" s="132"/>
      <c r="Y7" s="132"/>
      <c r="Z7" s="132"/>
      <c r="AA7" s="132"/>
      <c r="AB7" s="132"/>
      <c r="AC7" s="131"/>
      <c r="AD7" s="132"/>
      <c r="AE7" s="133"/>
      <c r="AF7" s="132"/>
      <c r="AG7" s="132"/>
      <c r="AH7" s="133"/>
      <c r="AI7" s="228"/>
      <c r="AJ7" s="193">
        <v>14</v>
      </c>
      <c r="AK7" s="247"/>
      <c r="AL7" s="249"/>
      <c r="AN7" s="249"/>
    </row>
    <row r="8" spans="1:40" ht="14.25" customHeight="1">
      <c r="A8" s="86" t="s">
        <v>25</v>
      </c>
      <c r="B8" s="87" t="s">
        <v>26</v>
      </c>
      <c r="C8" s="320"/>
      <c r="D8" s="229"/>
      <c r="E8" s="132"/>
      <c r="F8" s="132"/>
      <c r="G8" s="229"/>
      <c r="H8" s="229"/>
      <c r="I8" s="229"/>
      <c r="J8" s="229"/>
      <c r="K8" s="229"/>
      <c r="L8" s="133"/>
      <c r="M8" s="132"/>
      <c r="N8" s="132"/>
      <c r="O8" s="132"/>
      <c r="P8" s="229"/>
      <c r="Q8" s="229"/>
      <c r="R8" s="132"/>
      <c r="S8" s="229"/>
      <c r="T8" s="229"/>
      <c r="U8" s="229"/>
      <c r="V8" s="229"/>
      <c r="W8" s="132"/>
      <c r="X8" s="132"/>
      <c r="Y8" s="132"/>
      <c r="Z8" s="132"/>
      <c r="AA8" s="132"/>
      <c r="AB8" s="132"/>
      <c r="AC8" s="229"/>
      <c r="AD8" s="132"/>
      <c r="AE8" s="229"/>
      <c r="AF8" s="132"/>
      <c r="AG8" s="132"/>
      <c r="AH8" s="229"/>
      <c r="AI8" s="132"/>
      <c r="AJ8" s="193">
        <f>6831-14</f>
        <v>6817</v>
      </c>
      <c r="AK8" s="247"/>
      <c r="AL8" s="249"/>
      <c r="AN8" s="249"/>
    </row>
    <row r="9" spans="1:40" ht="14.25" customHeight="1">
      <c r="A9" s="86" t="s">
        <v>456</v>
      </c>
      <c r="B9" s="87" t="s">
        <v>27</v>
      </c>
      <c r="C9" s="225"/>
      <c r="D9" s="225"/>
      <c r="E9" s="138"/>
      <c r="F9" s="132"/>
      <c r="G9" s="133"/>
      <c r="H9" s="133"/>
      <c r="I9" s="133"/>
      <c r="J9" s="131"/>
      <c r="K9" s="133"/>
      <c r="L9" s="133"/>
      <c r="M9" s="132"/>
      <c r="N9" s="132"/>
      <c r="O9" s="132"/>
      <c r="P9" s="133"/>
      <c r="Q9" s="133"/>
      <c r="R9" s="226"/>
      <c r="S9" s="133"/>
      <c r="T9" s="133"/>
      <c r="U9" s="133"/>
      <c r="V9" s="133"/>
      <c r="W9" s="132"/>
      <c r="X9" s="132"/>
      <c r="Y9" s="132"/>
      <c r="Z9" s="132"/>
      <c r="AA9" s="132"/>
      <c r="AB9" s="132"/>
      <c r="AC9" s="131"/>
      <c r="AD9" s="132"/>
      <c r="AE9" s="133"/>
      <c r="AF9" s="132"/>
      <c r="AG9" s="132"/>
      <c r="AH9" s="133"/>
      <c r="AI9" s="228"/>
      <c r="AJ9" s="193">
        <v>0</v>
      </c>
      <c r="AK9" s="247"/>
      <c r="AL9" s="249"/>
      <c r="AN9" s="249"/>
    </row>
    <row r="10" spans="1:40" ht="14.25" customHeight="1">
      <c r="A10" s="86" t="s">
        <v>457</v>
      </c>
      <c r="B10" s="87" t="s">
        <v>284</v>
      </c>
      <c r="C10" s="225"/>
      <c r="D10" s="225"/>
      <c r="E10" s="138"/>
      <c r="F10" s="132"/>
      <c r="G10" s="133"/>
      <c r="H10" s="133"/>
      <c r="I10" s="133"/>
      <c r="J10" s="131"/>
      <c r="K10" s="133"/>
      <c r="L10" s="133"/>
      <c r="M10" s="132"/>
      <c r="N10" s="132"/>
      <c r="O10" s="132"/>
      <c r="P10" s="133"/>
      <c r="Q10" s="133"/>
      <c r="R10" s="226"/>
      <c r="S10" s="133"/>
      <c r="T10" s="133"/>
      <c r="U10" s="133"/>
      <c r="V10" s="133"/>
      <c r="W10" s="132"/>
      <c r="X10" s="132"/>
      <c r="Y10" s="132"/>
      <c r="Z10" s="132"/>
      <c r="AA10" s="132"/>
      <c r="AB10" s="132"/>
      <c r="AC10" s="131"/>
      <c r="AD10" s="132"/>
      <c r="AE10" s="133"/>
      <c r="AF10" s="132"/>
      <c r="AG10" s="132"/>
      <c r="AH10" s="133"/>
      <c r="AI10" s="228"/>
      <c r="AJ10" s="193">
        <v>0</v>
      </c>
      <c r="AK10" s="247"/>
      <c r="AL10" s="249"/>
      <c r="AN10" s="249"/>
    </row>
    <row r="11" spans="1:40" ht="14.25" customHeight="1">
      <c r="A11" s="381" t="s">
        <v>28</v>
      </c>
      <c r="B11" s="382"/>
      <c r="C11" s="225">
        <f>SUM(C5:C10)</f>
        <v>0</v>
      </c>
      <c r="D11" s="225">
        <f aca="true" t="shared" si="0" ref="D11:AH11">SUM(D5:D10)</f>
        <v>0</v>
      </c>
      <c r="E11" s="91">
        <f t="shared" si="0"/>
        <v>0</v>
      </c>
      <c r="F11" s="132">
        <f t="shared" si="0"/>
        <v>0</v>
      </c>
      <c r="G11" s="131">
        <f t="shared" si="0"/>
        <v>0</v>
      </c>
      <c r="H11" s="131">
        <f t="shared" si="0"/>
        <v>0</v>
      </c>
      <c r="I11" s="131">
        <f t="shared" si="0"/>
        <v>0</v>
      </c>
      <c r="J11" s="131">
        <f t="shared" si="0"/>
        <v>0</v>
      </c>
      <c r="K11" s="131">
        <f t="shared" si="0"/>
        <v>0</v>
      </c>
      <c r="L11" s="131">
        <f t="shared" si="0"/>
        <v>0</v>
      </c>
      <c r="M11" s="132">
        <f t="shared" si="0"/>
        <v>0</v>
      </c>
      <c r="N11" s="132">
        <f t="shared" si="0"/>
        <v>0</v>
      </c>
      <c r="O11" s="132">
        <f t="shared" si="0"/>
        <v>0</v>
      </c>
      <c r="P11" s="133">
        <f t="shared" si="0"/>
        <v>0</v>
      </c>
      <c r="Q11" s="133">
        <f t="shared" si="0"/>
        <v>0</v>
      </c>
      <c r="R11" s="226">
        <f t="shared" si="0"/>
        <v>0</v>
      </c>
      <c r="S11" s="133">
        <f t="shared" si="0"/>
        <v>0</v>
      </c>
      <c r="T11" s="133">
        <f t="shared" si="0"/>
        <v>0</v>
      </c>
      <c r="U11" s="133">
        <f t="shared" si="0"/>
        <v>0</v>
      </c>
      <c r="V11" s="133">
        <f t="shared" si="0"/>
        <v>0</v>
      </c>
      <c r="W11" s="132">
        <f t="shared" si="0"/>
        <v>0</v>
      </c>
      <c r="X11" s="132">
        <f t="shared" si="0"/>
        <v>0</v>
      </c>
      <c r="Y11" s="132">
        <f t="shared" si="0"/>
        <v>0</v>
      </c>
      <c r="Z11" s="132">
        <f t="shared" si="0"/>
        <v>0</v>
      </c>
      <c r="AA11" s="132">
        <f t="shared" si="0"/>
        <v>0</v>
      </c>
      <c r="AB11" s="132">
        <f t="shared" si="0"/>
        <v>0</v>
      </c>
      <c r="AC11" s="131">
        <f t="shared" si="0"/>
        <v>0</v>
      </c>
      <c r="AD11" s="132">
        <f t="shared" si="0"/>
        <v>0</v>
      </c>
      <c r="AE11" s="131">
        <f t="shared" si="0"/>
        <v>0</v>
      </c>
      <c r="AF11" s="132">
        <f t="shared" si="0"/>
        <v>0</v>
      </c>
      <c r="AG11" s="132">
        <f t="shared" si="0"/>
        <v>0</v>
      </c>
      <c r="AH11" s="133">
        <f t="shared" si="0"/>
        <v>0</v>
      </c>
      <c r="AI11" s="315">
        <f>SUM(AI5:AI10)</f>
        <v>0</v>
      </c>
      <c r="AJ11" s="193">
        <f>SUM(AJ5:AJ10)</f>
        <v>6951</v>
      </c>
      <c r="AK11" s="83"/>
      <c r="AL11" s="249"/>
      <c r="AN11" s="249"/>
    </row>
    <row r="12" spans="1:40" ht="8.25" customHeight="1">
      <c r="A12" s="97"/>
      <c r="B12" s="98"/>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94"/>
      <c r="AK12" s="247"/>
      <c r="AL12" s="249"/>
      <c r="AM12" s="249"/>
      <c r="AN12" s="249"/>
    </row>
    <row r="13" spans="1:42" ht="15">
      <c r="A13" s="84" t="s">
        <v>29</v>
      </c>
      <c r="B13" s="85" t="s">
        <v>30</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92"/>
      <c r="AK13" s="247"/>
      <c r="AL13" s="249"/>
      <c r="AM13" s="249"/>
      <c r="AN13" s="249"/>
      <c r="AO13" s="265"/>
      <c r="AP13" s="265"/>
    </row>
    <row r="14" spans="1:42" ht="14.25" customHeight="1">
      <c r="A14" s="99">
        <v>120</v>
      </c>
      <c r="B14" s="87" t="s">
        <v>31</v>
      </c>
      <c r="C14" s="225"/>
      <c r="D14" s="225"/>
      <c r="E14" s="138"/>
      <c r="F14" s="139"/>
      <c r="G14" s="133"/>
      <c r="H14" s="133"/>
      <c r="I14" s="133"/>
      <c r="J14" s="131"/>
      <c r="K14" s="133"/>
      <c r="L14" s="133"/>
      <c r="M14" s="132"/>
      <c r="N14" s="132"/>
      <c r="O14" s="132"/>
      <c r="P14" s="133"/>
      <c r="Q14" s="133"/>
      <c r="R14" s="226"/>
      <c r="S14" s="133"/>
      <c r="T14" s="133"/>
      <c r="U14" s="133"/>
      <c r="V14" s="133"/>
      <c r="W14" s="132"/>
      <c r="X14" s="132"/>
      <c r="Y14" s="132"/>
      <c r="Z14" s="132"/>
      <c r="AA14" s="132"/>
      <c r="AB14" s="132"/>
      <c r="AC14" s="131"/>
      <c r="AD14" s="132"/>
      <c r="AE14" s="133"/>
      <c r="AF14" s="132"/>
      <c r="AG14" s="132"/>
      <c r="AH14" s="133"/>
      <c r="AI14" s="228"/>
      <c r="AJ14" s="193">
        <v>0</v>
      </c>
      <c r="AK14" s="247"/>
      <c r="AL14" s="249"/>
      <c r="AN14" s="249"/>
      <c r="AO14" s="265"/>
      <c r="AP14" s="265"/>
    </row>
    <row r="15" spans="1:42" ht="14.25" customHeight="1">
      <c r="A15" s="99">
        <v>140</v>
      </c>
      <c r="B15" s="87" t="s">
        <v>32</v>
      </c>
      <c r="C15" s="225"/>
      <c r="D15" s="225"/>
      <c r="E15" s="138"/>
      <c r="F15" s="139"/>
      <c r="G15" s="133"/>
      <c r="H15" s="133"/>
      <c r="I15" s="133"/>
      <c r="J15" s="131"/>
      <c r="K15" s="133"/>
      <c r="L15" s="133"/>
      <c r="M15" s="138"/>
      <c r="N15" s="132"/>
      <c r="O15" s="132"/>
      <c r="P15" s="133"/>
      <c r="Q15" s="133"/>
      <c r="R15" s="226"/>
      <c r="S15" s="133"/>
      <c r="T15" s="133"/>
      <c r="U15" s="133"/>
      <c r="V15" s="133"/>
      <c r="W15" s="132"/>
      <c r="X15" s="132"/>
      <c r="Y15" s="132"/>
      <c r="Z15" s="132"/>
      <c r="AA15" s="132"/>
      <c r="AB15" s="132"/>
      <c r="AC15" s="131"/>
      <c r="AD15" s="132"/>
      <c r="AE15" s="133"/>
      <c r="AF15" s="132"/>
      <c r="AG15" s="132"/>
      <c r="AH15" s="133"/>
      <c r="AI15" s="228"/>
      <c r="AJ15" s="193">
        <v>350</v>
      </c>
      <c r="AK15" s="247"/>
      <c r="AL15" s="249"/>
      <c r="AN15" s="249"/>
      <c r="AO15" s="265"/>
      <c r="AP15" s="265"/>
    </row>
    <row r="16" spans="1:42" ht="14.25" customHeight="1">
      <c r="A16" s="99">
        <v>160</v>
      </c>
      <c r="B16" s="87" t="s">
        <v>441</v>
      </c>
      <c r="C16" s="225"/>
      <c r="D16" s="225"/>
      <c r="E16" s="138"/>
      <c r="F16" s="139"/>
      <c r="G16" s="133"/>
      <c r="H16" s="133"/>
      <c r="I16" s="133"/>
      <c r="J16" s="131"/>
      <c r="K16" s="133"/>
      <c r="L16" s="133"/>
      <c r="M16" s="138"/>
      <c r="N16" s="132"/>
      <c r="O16" s="132"/>
      <c r="P16" s="132"/>
      <c r="Q16" s="229"/>
      <c r="R16" s="139"/>
      <c r="S16" s="133"/>
      <c r="T16" s="133"/>
      <c r="U16" s="133"/>
      <c r="V16" s="133"/>
      <c r="W16" s="132"/>
      <c r="X16" s="132"/>
      <c r="Y16" s="132"/>
      <c r="Z16" s="132"/>
      <c r="AA16" s="132"/>
      <c r="AB16" s="132"/>
      <c r="AC16" s="131"/>
      <c r="AD16" s="132"/>
      <c r="AE16" s="133"/>
      <c r="AF16" s="132"/>
      <c r="AG16" s="132"/>
      <c r="AH16" s="133"/>
      <c r="AI16" s="228"/>
      <c r="AJ16" s="193">
        <v>0</v>
      </c>
      <c r="AK16" s="247"/>
      <c r="AL16" s="249"/>
      <c r="AN16" s="249"/>
      <c r="AO16" s="265"/>
      <c r="AP16" s="265"/>
    </row>
    <row r="17" spans="1:40" ht="14.25" customHeight="1">
      <c r="A17" s="377" t="s">
        <v>33</v>
      </c>
      <c r="B17" s="383"/>
      <c r="C17" s="225">
        <f>SUM(C14:C16)</f>
        <v>0</v>
      </c>
      <c r="D17" s="307">
        <f aca="true" t="shared" si="1" ref="D17:AI17">SUM(D14:D16)</f>
        <v>0</v>
      </c>
      <c r="E17" s="91">
        <f t="shared" si="1"/>
        <v>0</v>
      </c>
      <c r="F17" s="139">
        <f t="shared" si="1"/>
        <v>0</v>
      </c>
      <c r="G17" s="133">
        <f t="shared" si="1"/>
        <v>0</v>
      </c>
      <c r="H17" s="133">
        <f t="shared" si="1"/>
        <v>0</v>
      </c>
      <c r="I17" s="133">
        <f t="shared" si="1"/>
        <v>0</v>
      </c>
      <c r="J17" s="133">
        <f t="shared" si="1"/>
        <v>0</v>
      </c>
      <c r="K17" s="133">
        <f t="shared" si="1"/>
        <v>0</v>
      </c>
      <c r="L17" s="133">
        <f t="shared" si="1"/>
        <v>0</v>
      </c>
      <c r="M17" s="138">
        <f t="shared" si="1"/>
        <v>0</v>
      </c>
      <c r="N17" s="132">
        <f t="shared" si="1"/>
        <v>0</v>
      </c>
      <c r="O17" s="132">
        <f t="shared" si="1"/>
        <v>0</v>
      </c>
      <c r="P17" s="133">
        <f t="shared" si="1"/>
        <v>0</v>
      </c>
      <c r="Q17" s="133">
        <f t="shared" si="1"/>
        <v>0</v>
      </c>
      <c r="R17" s="226">
        <f t="shared" si="1"/>
        <v>0</v>
      </c>
      <c r="S17" s="133">
        <f t="shared" si="1"/>
        <v>0</v>
      </c>
      <c r="T17" s="133">
        <f t="shared" si="1"/>
        <v>0</v>
      </c>
      <c r="U17" s="133">
        <f t="shared" si="1"/>
        <v>0</v>
      </c>
      <c r="V17" s="133">
        <f t="shared" si="1"/>
        <v>0</v>
      </c>
      <c r="W17" s="132">
        <f t="shared" si="1"/>
        <v>0</v>
      </c>
      <c r="X17" s="132">
        <f t="shared" si="1"/>
        <v>0</v>
      </c>
      <c r="Y17" s="132">
        <f t="shared" si="1"/>
        <v>0</v>
      </c>
      <c r="Z17" s="132">
        <f t="shared" si="1"/>
        <v>0</v>
      </c>
      <c r="AA17" s="132">
        <f t="shared" si="1"/>
        <v>0</v>
      </c>
      <c r="AB17" s="132">
        <f t="shared" si="1"/>
        <v>0</v>
      </c>
      <c r="AC17" s="131">
        <f t="shared" si="1"/>
        <v>0</v>
      </c>
      <c r="AD17" s="132">
        <f t="shared" si="1"/>
        <v>0</v>
      </c>
      <c r="AE17" s="131">
        <f t="shared" si="1"/>
        <v>0</v>
      </c>
      <c r="AF17" s="132">
        <f t="shared" si="1"/>
        <v>0</v>
      </c>
      <c r="AG17" s="132">
        <f t="shared" si="1"/>
        <v>0</v>
      </c>
      <c r="AH17" s="133">
        <f t="shared" si="1"/>
        <v>0</v>
      </c>
      <c r="AI17" s="315">
        <f t="shared" si="1"/>
        <v>0</v>
      </c>
      <c r="AJ17" s="193">
        <f>SUM(AJ14:AJ16)</f>
        <v>350</v>
      </c>
      <c r="AK17" s="83"/>
      <c r="AL17" s="249"/>
      <c r="AN17" s="249"/>
    </row>
    <row r="18" spans="1:40" ht="8.25" customHeight="1">
      <c r="A18" s="97"/>
      <c r="B18" s="98"/>
      <c r="C18" s="137"/>
      <c r="D18" s="137"/>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94"/>
      <c r="AK18" s="247"/>
      <c r="AL18" s="249"/>
      <c r="AM18" s="249"/>
      <c r="AN18" s="249"/>
    </row>
    <row r="19" spans="1:40" ht="15">
      <c r="A19" s="100" t="s">
        <v>34</v>
      </c>
      <c r="B19" s="85" t="s">
        <v>35</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7"/>
      <c r="AI19" s="132"/>
      <c r="AJ19" s="194"/>
      <c r="AK19" s="247"/>
      <c r="AL19" s="249"/>
      <c r="AM19" s="249"/>
      <c r="AN19" s="249"/>
    </row>
    <row r="20" spans="1:40" ht="14.25" customHeight="1">
      <c r="A20" s="99">
        <v>210</v>
      </c>
      <c r="B20" s="87" t="s">
        <v>36</v>
      </c>
      <c r="C20" s="225"/>
      <c r="D20" s="131"/>
      <c r="E20" s="138"/>
      <c r="F20" s="132"/>
      <c r="G20" s="133"/>
      <c r="H20" s="133"/>
      <c r="I20" s="133"/>
      <c r="J20" s="131"/>
      <c r="K20" s="133"/>
      <c r="L20" s="133"/>
      <c r="M20" s="132"/>
      <c r="N20" s="132"/>
      <c r="O20" s="132"/>
      <c r="P20" s="133"/>
      <c r="Q20" s="133"/>
      <c r="R20" s="226"/>
      <c r="S20" s="133"/>
      <c r="T20" s="133"/>
      <c r="U20" s="133"/>
      <c r="V20" s="133"/>
      <c r="W20" s="132"/>
      <c r="X20" s="132"/>
      <c r="Y20" s="132"/>
      <c r="Z20" s="132"/>
      <c r="AA20" s="132"/>
      <c r="AB20" s="132"/>
      <c r="AC20" s="131"/>
      <c r="AD20" s="132"/>
      <c r="AE20" s="133"/>
      <c r="AF20" s="132"/>
      <c r="AG20" s="132"/>
      <c r="AH20" s="133"/>
      <c r="AI20" s="228"/>
      <c r="AJ20" s="193">
        <v>282</v>
      </c>
      <c r="AK20" s="247"/>
      <c r="AL20" s="249"/>
      <c r="AN20" s="249"/>
    </row>
    <row r="21" spans="1:40" ht="14.25" customHeight="1">
      <c r="A21" s="99">
        <v>211</v>
      </c>
      <c r="B21" s="87" t="s">
        <v>37</v>
      </c>
      <c r="C21" s="225"/>
      <c r="D21" s="131"/>
      <c r="E21" s="138"/>
      <c r="F21" s="132"/>
      <c r="G21" s="133"/>
      <c r="H21" s="133"/>
      <c r="I21" s="133"/>
      <c r="J21" s="131"/>
      <c r="K21" s="133"/>
      <c r="L21" s="133"/>
      <c r="M21" s="132"/>
      <c r="N21" s="132"/>
      <c r="O21" s="132"/>
      <c r="P21" s="133"/>
      <c r="Q21" s="133"/>
      <c r="R21" s="226"/>
      <c r="S21" s="133"/>
      <c r="T21" s="133"/>
      <c r="U21" s="133"/>
      <c r="V21" s="133"/>
      <c r="W21" s="132"/>
      <c r="X21" s="132"/>
      <c r="Y21" s="132"/>
      <c r="Z21" s="132"/>
      <c r="AA21" s="132"/>
      <c r="AB21" s="132"/>
      <c r="AC21" s="131"/>
      <c r="AD21" s="132"/>
      <c r="AE21" s="133"/>
      <c r="AF21" s="132"/>
      <c r="AG21" s="132"/>
      <c r="AH21" s="133"/>
      <c r="AI21" s="228"/>
      <c r="AJ21" s="193">
        <f>3549+2618-6</f>
        <v>6161</v>
      </c>
      <c r="AK21" s="247"/>
      <c r="AL21" s="249"/>
      <c r="AN21" s="249"/>
    </row>
    <row r="22" spans="1:40" ht="14.25" customHeight="1">
      <c r="A22" s="99">
        <v>212</v>
      </c>
      <c r="B22" s="87" t="s">
        <v>38</v>
      </c>
      <c r="C22" s="225"/>
      <c r="D22" s="131"/>
      <c r="E22" s="138"/>
      <c r="F22" s="132"/>
      <c r="G22" s="133"/>
      <c r="H22" s="133"/>
      <c r="I22" s="133"/>
      <c r="J22" s="131"/>
      <c r="K22" s="133"/>
      <c r="L22" s="133"/>
      <c r="M22" s="132"/>
      <c r="N22" s="132"/>
      <c r="O22" s="132"/>
      <c r="P22" s="133"/>
      <c r="Q22" s="133"/>
      <c r="R22" s="226"/>
      <c r="S22" s="133"/>
      <c r="T22" s="133"/>
      <c r="U22" s="133"/>
      <c r="V22" s="133"/>
      <c r="W22" s="132"/>
      <c r="X22" s="132"/>
      <c r="Y22" s="132"/>
      <c r="Z22" s="132"/>
      <c r="AA22" s="132"/>
      <c r="AB22" s="132"/>
      <c r="AC22" s="131"/>
      <c r="AD22" s="132"/>
      <c r="AE22" s="133"/>
      <c r="AF22" s="132"/>
      <c r="AG22" s="132"/>
      <c r="AH22" s="133"/>
      <c r="AI22" s="228"/>
      <c r="AJ22" s="193"/>
      <c r="AK22" s="247"/>
      <c r="AL22" s="249"/>
      <c r="AN22" s="249"/>
    </row>
    <row r="23" spans="1:40" ht="14.25" customHeight="1">
      <c r="A23" s="99">
        <v>214</v>
      </c>
      <c r="B23" s="87" t="s">
        <v>39</v>
      </c>
      <c r="C23" s="225"/>
      <c r="D23" s="131"/>
      <c r="E23" s="138"/>
      <c r="F23" s="132"/>
      <c r="G23" s="133"/>
      <c r="H23" s="133"/>
      <c r="I23" s="133"/>
      <c r="J23" s="131"/>
      <c r="K23" s="133"/>
      <c r="L23" s="133"/>
      <c r="M23" s="132"/>
      <c r="N23" s="132"/>
      <c r="O23" s="132"/>
      <c r="P23" s="133"/>
      <c r="Q23" s="133"/>
      <c r="R23" s="226"/>
      <c r="S23" s="133"/>
      <c r="T23" s="133"/>
      <c r="U23" s="133"/>
      <c r="V23" s="133"/>
      <c r="W23" s="132"/>
      <c r="X23" s="132"/>
      <c r="Y23" s="132"/>
      <c r="Z23" s="132"/>
      <c r="AA23" s="132"/>
      <c r="AB23" s="132"/>
      <c r="AC23" s="131"/>
      <c r="AD23" s="132"/>
      <c r="AE23" s="133"/>
      <c r="AF23" s="132"/>
      <c r="AG23" s="132"/>
      <c r="AH23" s="133"/>
      <c r="AI23" s="228"/>
      <c r="AJ23" s="193">
        <f>23943-23491+1180</f>
        <v>1632</v>
      </c>
      <c r="AK23" s="247"/>
      <c r="AL23" s="249"/>
      <c r="AN23" s="249"/>
    </row>
    <row r="24" spans="1:40" ht="14.25" customHeight="1">
      <c r="A24" s="99">
        <v>215</v>
      </c>
      <c r="B24" s="87" t="s">
        <v>40</v>
      </c>
      <c r="C24" s="320"/>
      <c r="D24" s="229"/>
      <c r="E24" s="132"/>
      <c r="F24" s="132"/>
      <c r="G24" s="229"/>
      <c r="H24" s="229"/>
      <c r="I24" s="229"/>
      <c r="J24" s="229"/>
      <c r="K24" s="229"/>
      <c r="L24" s="133"/>
      <c r="M24" s="132"/>
      <c r="N24" s="132"/>
      <c r="O24" s="132"/>
      <c r="P24" s="229"/>
      <c r="Q24" s="229"/>
      <c r="R24" s="132"/>
      <c r="S24" s="229"/>
      <c r="T24" s="229"/>
      <c r="U24" s="229"/>
      <c r="V24" s="229"/>
      <c r="W24" s="132"/>
      <c r="X24" s="132"/>
      <c r="Y24" s="132"/>
      <c r="Z24" s="132"/>
      <c r="AA24" s="132"/>
      <c r="AB24" s="132"/>
      <c r="AC24" s="229"/>
      <c r="AD24" s="132"/>
      <c r="AE24" s="229"/>
      <c r="AF24" s="132"/>
      <c r="AG24" s="132"/>
      <c r="AH24" s="229"/>
      <c r="AI24" s="132"/>
      <c r="AJ24" s="193">
        <v>23491</v>
      </c>
      <c r="AK24" s="247"/>
      <c r="AL24" s="249"/>
      <c r="AN24" s="249"/>
    </row>
    <row r="25" spans="1:40" ht="14.25" customHeight="1">
      <c r="A25" s="99">
        <v>220</v>
      </c>
      <c r="B25" s="87" t="s">
        <v>41</v>
      </c>
      <c r="C25" s="225"/>
      <c r="D25" s="131"/>
      <c r="E25" s="138"/>
      <c r="F25" s="132"/>
      <c r="G25" s="133"/>
      <c r="H25" s="133"/>
      <c r="I25" s="133"/>
      <c r="J25" s="131"/>
      <c r="K25" s="133"/>
      <c r="L25" s="133"/>
      <c r="M25" s="132"/>
      <c r="N25" s="132"/>
      <c r="O25" s="132"/>
      <c r="P25" s="133"/>
      <c r="Q25" s="133"/>
      <c r="R25" s="226"/>
      <c r="S25" s="133"/>
      <c r="T25" s="133"/>
      <c r="U25" s="133"/>
      <c r="V25" s="133"/>
      <c r="W25" s="132"/>
      <c r="X25" s="132"/>
      <c r="Y25" s="132"/>
      <c r="Z25" s="132"/>
      <c r="AA25" s="132"/>
      <c r="AB25" s="132"/>
      <c r="AC25" s="131"/>
      <c r="AD25" s="132"/>
      <c r="AE25" s="133"/>
      <c r="AF25" s="132"/>
      <c r="AG25" s="132"/>
      <c r="AH25" s="133"/>
      <c r="AI25" s="228"/>
      <c r="AJ25" s="193">
        <v>0</v>
      </c>
      <c r="AK25" s="247"/>
      <c r="AL25" s="249"/>
      <c r="AN25" s="249"/>
    </row>
    <row r="26" spans="1:40" ht="14.25" customHeight="1">
      <c r="A26" s="99">
        <v>221</v>
      </c>
      <c r="B26" s="87" t="s">
        <v>42</v>
      </c>
      <c r="C26" s="225"/>
      <c r="D26" s="131"/>
      <c r="E26" s="138"/>
      <c r="F26" s="132"/>
      <c r="G26" s="133"/>
      <c r="H26" s="133"/>
      <c r="I26" s="133"/>
      <c r="J26" s="131"/>
      <c r="K26" s="133"/>
      <c r="L26" s="133"/>
      <c r="M26" s="132"/>
      <c r="N26" s="132"/>
      <c r="O26" s="132"/>
      <c r="P26" s="133"/>
      <c r="Q26" s="133"/>
      <c r="R26" s="226"/>
      <c r="S26" s="133"/>
      <c r="T26" s="133"/>
      <c r="U26" s="133"/>
      <c r="V26" s="133"/>
      <c r="W26" s="132"/>
      <c r="X26" s="132"/>
      <c r="Y26" s="132"/>
      <c r="Z26" s="132"/>
      <c r="AA26" s="132"/>
      <c r="AB26" s="132"/>
      <c r="AC26" s="131"/>
      <c r="AD26" s="132"/>
      <c r="AE26" s="133"/>
      <c r="AF26" s="132"/>
      <c r="AG26" s="132"/>
      <c r="AH26" s="133"/>
      <c r="AI26" s="228"/>
      <c r="AJ26" s="193">
        <v>542</v>
      </c>
      <c r="AK26" s="247"/>
      <c r="AL26" s="249"/>
      <c r="AN26" s="249"/>
    </row>
    <row r="27" spans="1:40" ht="14.25" customHeight="1">
      <c r="A27" s="99">
        <v>223</v>
      </c>
      <c r="B27" s="87" t="s">
        <v>43</v>
      </c>
      <c r="C27" s="225"/>
      <c r="D27" s="131"/>
      <c r="E27" s="138"/>
      <c r="F27" s="132"/>
      <c r="G27" s="133"/>
      <c r="H27" s="133"/>
      <c r="I27" s="133"/>
      <c r="J27" s="131"/>
      <c r="K27" s="133"/>
      <c r="L27" s="133"/>
      <c r="M27" s="132"/>
      <c r="N27" s="132"/>
      <c r="O27" s="132"/>
      <c r="P27" s="133"/>
      <c r="Q27" s="133"/>
      <c r="R27" s="226"/>
      <c r="S27" s="133"/>
      <c r="T27" s="133"/>
      <c r="U27" s="133"/>
      <c r="V27" s="133"/>
      <c r="W27" s="132"/>
      <c r="X27" s="132"/>
      <c r="Y27" s="132"/>
      <c r="Z27" s="132"/>
      <c r="AA27" s="132"/>
      <c r="AB27" s="132"/>
      <c r="AC27" s="131"/>
      <c r="AD27" s="132"/>
      <c r="AE27" s="133"/>
      <c r="AF27" s="132"/>
      <c r="AG27" s="132"/>
      <c r="AH27" s="133"/>
      <c r="AI27" s="228"/>
      <c r="AJ27" s="193">
        <v>0</v>
      </c>
      <c r="AK27" s="247"/>
      <c r="AL27" s="249"/>
      <c r="AN27" s="249"/>
    </row>
    <row r="28" spans="1:40" ht="14.25" customHeight="1">
      <c r="A28" s="99">
        <v>230</v>
      </c>
      <c r="B28" s="87" t="s">
        <v>44</v>
      </c>
      <c r="C28" s="225"/>
      <c r="D28" s="131"/>
      <c r="E28" s="138"/>
      <c r="F28" s="132"/>
      <c r="G28" s="133"/>
      <c r="H28" s="133"/>
      <c r="I28" s="133"/>
      <c r="J28" s="131"/>
      <c r="K28" s="133"/>
      <c r="L28" s="133"/>
      <c r="M28" s="132"/>
      <c r="N28" s="132"/>
      <c r="O28" s="132"/>
      <c r="P28" s="133"/>
      <c r="Q28" s="133"/>
      <c r="R28" s="226"/>
      <c r="S28" s="133"/>
      <c r="T28" s="133"/>
      <c r="U28" s="133"/>
      <c r="V28" s="133"/>
      <c r="W28" s="132"/>
      <c r="X28" s="132"/>
      <c r="Y28" s="132"/>
      <c r="Z28" s="132"/>
      <c r="AA28" s="132"/>
      <c r="AB28" s="132"/>
      <c r="AC28" s="131"/>
      <c r="AD28" s="132"/>
      <c r="AE28" s="133"/>
      <c r="AF28" s="132"/>
      <c r="AG28" s="132"/>
      <c r="AH28" s="133"/>
      <c r="AI28" s="228"/>
      <c r="AJ28" s="193">
        <v>0</v>
      </c>
      <c r="AK28" s="247"/>
      <c r="AL28" s="249"/>
      <c r="AN28" s="249"/>
    </row>
    <row r="29" spans="1:40" ht="14.25" customHeight="1">
      <c r="A29" s="99">
        <v>240</v>
      </c>
      <c r="B29" s="87" t="s">
        <v>45</v>
      </c>
      <c r="C29" s="225"/>
      <c r="D29" s="131"/>
      <c r="E29" s="138"/>
      <c r="F29" s="132"/>
      <c r="G29" s="133"/>
      <c r="H29" s="133"/>
      <c r="I29" s="133"/>
      <c r="J29" s="131"/>
      <c r="K29" s="133"/>
      <c r="L29" s="133"/>
      <c r="M29" s="132"/>
      <c r="N29" s="132"/>
      <c r="O29" s="132"/>
      <c r="P29" s="133"/>
      <c r="Q29" s="133"/>
      <c r="R29" s="226"/>
      <c r="S29" s="133"/>
      <c r="T29" s="133"/>
      <c r="U29" s="133"/>
      <c r="V29" s="133"/>
      <c r="W29" s="132"/>
      <c r="X29" s="132"/>
      <c r="Y29" s="132"/>
      <c r="Z29" s="132"/>
      <c r="AA29" s="132"/>
      <c r="AB29" s="132"/>
      <c r="AC29" s="131"/>
      <c r="AD29" s="132"/>
      <c r="AE29" s="133"/>
      <c r="AF29" s="132"/>
      <c r="AG29" s="132"/>
      <c r="AH29" s="133"/>
      <c r="AI29" s="228"/>
      <c r="AJ29" s="193">
        <v>0</v>
      </c>
      <c r="AK29" s="247"/>
      <c r="AL29" s="249"/>
      <c r="AN29" s="249"/>
    </row>
    <row r="30" spans="1:40" ht="14.25" customHeight="1">
      <c r="A30" s="377" t="s">
        <v>46</v>
      </c>
      <c r="B30" s="378"/>
      <c r="C30" s="225">
        <f>SUM(C20:C29)</f>
        <v>0</v>
      </c>
      <c r="D30" s="133">
        <f aca="true" t="shared" si="2" ref="D30:AH30">SUM(D20:D29)</f>
        <v>0</v>
      </c>
      <c r="E30" s="138">
        <f t="shared" si="2"/>
        <v>0</v>
      </c>
      <c r="F30" s="132">
        <f t="shared" si="2"/>
        <v>0</v>
      </c>
      <c r="G30" s="133">
        <f t="shared" si="2"/>
        <v>0</v>
      </c>
      <c r="H30" s="133">
        <f t="shared" si="2"/>
        <v>0</v>
      </c>
      <c r="I30" s="133">
        <f t="shared" si="2"/>
        <v>0</v>
      </c>
      <c r="J30" s="133">
        <f t="shared" si="2"/>
        <v>0</v>
      </c>
      <c r="K30" s="133">
        <f t="shared" si="2"/>
        <v>0</v>
      </c>
      <c r="L30" s="133">
        <f t="shared" si="2"/>
        <v>0</v>
      </c>
      <c r="M30" s="132">
        <f t="shared" si="2"/>
        <v>0</v>
      </c>
      <c r="N30" s="132">
        <f t="shared" si="2"/>
        <v>0</v>
      </c>
      <c r="O30" s="132">
        <f t="shared" si="2"/>
        <v>0</v>
      </c>
      <c r="P30" s="133">
        <f t="shared" si="2"/>
        <v>0</v>
      </c>
      <c r="Q30" s="133">
        <f t="shared" si="2"/>
        <v>0</v>
      </c>
      <c r="R30" s="226">
        <f t="shared" si="2"/>
        <v>0</v>
      </c>
      <c r="S30" s="133">
        <f t="shared" si="2"/>
        <v>0</v>
      </c>
      <c r="T30" s="133">
        <f t="shared" si="2"/>
        <v>0</v>
      </c>
      <c r="U30" s="133">
        <f t="shared" si="2"/>
        <v>0</v>
      </c>
      <c r="V30" s="133">
        <f t="shared" si="2"/>
        <v>0</v>
      </c>
      <c r="W30" s="132">
        <f t="shared" si="2"/>
        <v>0</v>
      </c>
      <c r="X30" s="132">
        <f t="shared" si="2"/>
        <v>0</v>
      </c>
      <c r="Y30" s="132">
        <f t="shared" si="2"/>
        <v>0</v>
      </c>
      <c r="Z30" s="132">
        <f t="shared" si="2"/>
        <v>0</v>
      </c>
      <c r="AA30" s="132">
        <f t="shared" si="2"/>
        <v>0</v>
      </c>
      <c r="AB30" s="132">
        <f t="shared" si="2"/>
        <v>0</v>
      </c>
      <c r="AC30" s="131">
        <f t="shared" si="2"/>
        <v>0</v>
      </c>
      <c r="AD30" s="132">
        <f t="shared" si="2"/>
        <v>0</v>
      </c>
      <c r="AE30" s="131">
        <f t="shared" si="2"/>
        <v>0</v>
      </c>
      <c r="AF30" s="132">
        <f t="shared" si="2"/>
        <v>0</v>
      </c>
      <c r="AG30" s="132">
        <f t="shared" si="2"/>
        <v>0</v>
      </c>
      <c r="AH30" s="133">
        <f t="shared" si="2"/>
        <v>0</v>
      </c>
      <c r="AI30" s="315">
        <f>SUM(AI20:AI29)</f>
        <v>0</v>
      </c>
      <c r="AJ30" s="193">
        <f>SUM(AJ20:AJ29)</f>
        <v>32108</v>
      </c>
      <c r="AK30" s="83"/>
      <c r="AL30" s="249"/>
      <c r="AN30" s="249"/>
    </row>
    <row r="31" spans="1:40" ht="8.25" customHeight="1">
      <c r="A31" s="97"/>
      <c r="B31" s="98"/>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94"/>
      <c r="AK31" s="247"/>
      <c r="AL31" s="249"/>
      <c r="AM31" s="249"/>
      <c r="AN31" s="249"/>
    </row>
    <row r="32" spans="1:40" ht="15">
      <c r="A32" s="84" t="s">
        <v>47</v>
      </c>
      <c r="B32" s="85" t="s">
        <v>48</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92"/>
      <c r="AK32" s="247"/>
      <c r="AL32" s="249"/>
      <c r="AM32" s="249"/>
      <c r="AN32" s="249"/>
    </row>
    <row r="33" spans="1:40" ht="14.25" customHeight="1">
      <c r="A33" s="99">
        <v>310</v>
      </c>
      <c r="B33" s="87" t="s">
        <v>49</v>
      </c>
      <c r="C33" s="225"/>
      <c r="D33" s="131"/>
      <c r="E33" s="138"/>
      <c r="F33" s="132"/>
      <c r="G33" s="133"/>
      <c r="H33" s="133"/>
      <c r="I33" s="133"/>
      <c r="J33" s="131"/>
      <c r="K33" s="133"/>
      <c r="L33" s="133"/>
      <c r="M33" s="133"/>
      <c r="N33" s="132"/>
      <c r="O33" s="132"/>
      <c r="P33" s="133"/>
      <c r="Q33" s="133"/>
      <c r="R33" s="226"/>
      <c r="S33" s="133"/>
      <c r="T33" s="133"/>
      <c r="U33" s="133"/>
      <c r="V33" s="133"/>
      <c r="W33" s="132"/>
      <c r="X33" s="132"/>
      <c r="Y33" s="132"/>
      <c r="Z33" s="132"/>
      <c r="AA33" s="132"/>
      <c r="AB33" s="132"/>
      <c r="AC33" s="131"/>
      <c r="AD33" s="132"/>
      <c r="AE33" s="133"/>
      <c r="AF33" s="132"/>
      <c r="AG33" s="132"/>
      <c r="AH33" s="133"/>
      <c r="AI33" s="228"/>
      <c r="AJ33" s="193">
        <f>1602-614+360</f>
        <v>1348</v>
      </c>
      <c r="AK33" s="247"/>
      <c r="AL33" s="249"/>
      <c r="AN33" s="249"/>
    </row>
    <row r="34" spans="1:40" ht="14.25" customHeight="1">
      <c r="A34" s="99">
        <v>311</v>
      </c>
      <c r="B34" s="87" t="s">
        <v>377</v>
      </c>
      <c r="C34" s="320"/>
      <c r="D34" s="229"/>
      <c r="E34" s="132"/>
      <c r="F34" s="132"/>
      <c r="G34" s="229"/>
      <c r="H34" s="229"/>
      <c r="I34" s="229"/>
      <c r="J34" s="229"/>
      <c r="K34" s="304"/>
      <c r="L34" s="133"/>
      <c r="M34" s="138"/>
      <c r="N34" s="132"/>
      <c r="O34" s="132"/>
      <c r="P34" s="229"/>
      <c r="Q34" s="229"/>
      <c r="R34" s="132"/>
      <c r="S34" s="229"/>
      <c r="T34" s="229"/>
      <c r="U34" s="229"/>
      <c r="V34" s="229"/>
      <c r="W34" s="132"/>
      <c r="X34" s="132"/>
      <c r="Y34" s="132"/>
      <c r="Z34" s="132"/>
      <c r="AA34" s="132"/>
      <c r="AB34" s="132"/>
      <c r="AC34" s="229"/>
      <c r="AD34" s="132"/>
      <c r="AE34" s="229"/>
      <c r="AF34" s="132"/>
      <c r="AG34" s="132"/>
      <c r="AH34" s="229"/>
      <c r="AI34" s="229"/>
      <c r="AJ34" s="193">
        <v>614</v>
      </c>
      <c r="AK34" s="247"/>
      <c r="AL34" s="249"/>
      <c r="AN34" s="249"/>
    </row>
    <row r="35" spans="1:40" ht="14.25" customHeight="1">
      <c r="A35" s="99">
        <v>320</v>
      </c>
      <c r="B35" s="87" t="s">
        <v>50</v>
      </c>
      <c r="C35" s="225"/>
      <c r="D35" s="131"/>
      <c r="E35" s="138"/>
      <c r="F35" s="132"/>
      <c r="G35" s="133"/>
      <c r="H35" s="133"/>
      <c r="I35" s="133"/>
      <c r="J35" s="131"/>
      <c r="K35" s="133"/>
      <c r="L35" s="133"/>
      <c r="M35" s="132"/>
      <c r="N35" s="132"/>
      <c r="O35" s="132"/>
      <c r="P35" s="133"/>
      <c r="Q35" s="133"/>
      <c r="R35" s="226"/>
      <c r="S35" s="133"/>
      <c r="T35" s="133"/>
      <c r="U35" s="133"/>
      <c r="V35" s="133"/>
      <c r="W35" s="132"/>
      <c r="X35" s="132"/>
      <c r="Y35" s="132"/>
      <c r="Z35" s="132"/>
      <c r="AA35" s="132"/>
      <c r="AB35" s="132"/>
      <c r="AC35" s="131"/>
      <c r="AD35" s="132"/>
      <c r="AE35" s="133"/>
      <c r="AF35" s="132"/>
      <c r="AG35" s="132"/>
      <c r="AH35" s="133"/>
      <c r="AI35" s="228"/>
      <c r="AJ35" s="193">
        <v>0</v>
      </c>
      <c r="AK35" s="247"/>
      <c r="AL35" s="249"/>
      <c r="AN35" s="249"/>
    </row>
    <row r="36" spans="1:40" ht="14.25" customHeight="1">
      <c r="A36" s="99">
        <v>330</v>
      </c>
      <c r="B36" s="87" t="s">
        <v>51</v>
      </c>
      <c r="C36" s="225"/>
      <c r="D36" s="131"/>
      <c r="E36" s="138"/>
      <c r="F36" s="132"/>
      <c r="G36" s="133"/>
      <c r="H36" s="133"/>
      <c r="I36" s="133"/>
      <c r="J36" s="131"/>
      <c r="K36" s="133"/>
      <c r="L36" s="133"/>
      <c r="M36" s="132"/>
      <c r="N36" s="132"/>
      <c r="O36" s="132"/>
      <c r="P36" s="133"/>
      <c r="Q36" s="133"/>
      <c r="R36" s="226"/>
      <c r="S36" s="133"/>
      <c r="T36" s="133"/>
      <c r="U36" s="133"/>
      <c r="V36" s="133"/>
      <c r="W36" s="132"/>
      <c r="X36" s="132"/>
      <c r="Y36" s="132"/>
      <c r="Z36" s="132"/>
      <c r="AA36" s="132"/>
      <c r="AB36" s="132"/>
      <c r="AC36" s="131"/>
      <c r="AD36" s="132"/>
      <c r="AE36" s="133"/>
      <c r="AF36" s="132"/>
      <c r="AG36" s="132"/>
      <c r="AH36" s="133"/>
      <c r="AI36" s="228"/>
      <c r="AJ36" s="193">
        <v>0</v>
      </c>
      <c r="AK36" s="247"/>
      <c r="AL36" s="249"/>
      <c r="AN36" s="249"/>
    </row>
    <row r="37" spans="1:40" ht="14.25" customHeight="1">
      <c r="A37" s="99">
        <v>340</v>
      </c>
      <c r="B37" s="87" t="s">
        <v>52</v>
      </c>
      <c r="C37" s="225"/>
      <c r="D37" s="131"/>
      <c r="E37" s="138"/>
      <c r="F37" s="132"/>
      <c r="G37" s="133"/>
      <c r="H37" s="133"/>
      <c r="I37" s="133"/>
      <c r="J37" s="131"/>
      <c r="K37" s="133"/>
      <c r="L37" s="133"/>
      <c r="M37" s="132"/>
      <c r="N37" s="132"/>
      <c r="O37" s="132"/>
      <c r="P37" s="133"/>
      <c r="Q37" s="133"/>
      <c r="R37" s="226"/>
      <c r="S37" s="133"/>
      <c r="T37" s="133"/>
      <c r="U37" s="133"/>
      <c r="V37" s="133"/>
      <c r="W37" s="132"/>
      <c r="X37" s="132"/>
      <c r="Y37" s="132"/>
      <c r="Z37" s="132"/>
      <c r="AA37" s="132"/>
      <c r="AB37" s="132"/>
      <c r="AC37" s="131"/>
      <c r="AD37" s="132"/>
      <c r="AE37" s="133"/>
      <c r="AF37" s="132"/>
      <c r="AG37" s="132"/>
      <c r="AH37" s="133"/>
      <c r="AI37" s="228"/>
      <c r="AJ37" s="193">
        <v>0</v>
      </c>
      <c r="AK37" s="247"/>
      <c r="AL37" s="249"/>
      <c r="AN37" s="249"/>
    </row>
    <row r="38" spans="1:40" ht="14.25" customHeight="1">
      <c r="A38" s="99">
        <v>341</v>
      </c>
      <c r="B38" s="87" t="s">
        <v>53</v>
      </c>
      <c r="C38" s="225"/>
      <c r="D38" s="131"/>
      <c r="E38" s="138"/>
      <c r="F38" s="132"/>
      <c r="G38" s="133"/>
      <c r="H38" s="133"/>
      <c r="I38" s="133"/>
      <c r="J38" s="131"/>
      <c r="K38" s="133"/>
      <c r="L38" s="133"/>
      <c r="M38" s="132"/>
      <c r="N38" s="132"/>
      <c r="O38" s="132"/>
      <c r="P38" s="133"/>
      <c r="Q38" s="133"/>
      <c r="R38" s="226"/>
      <c r="S38" s="133"/>
      <c r="T38" s="133"/>
      <c r="U38" s="133"/>
      <c r="V38" s="133"/>
      <c r="W38" s="132"/>
      <c r="X38" s="132"/>
      <c r="Y38" s="132"/>
      <c r="Z38" s="132"/>
      <c r="AA38" s="132"/>
      <c r="AB38" s="132"/>
      <c r="AC38" s="131"/>
      <c r="AD38" s="132"/>
      <c r="AE38" s="133"/>
      <c r="AF38" s="132"/>
      <c r="AG38" s="132"/>
      <c r="AH38" s="133"/>
      <c r="AI38" s="228"/>
      <c r="AJ38" s="193">
        <v>0</v>
      </c>
      <c r="AK38" s="247"/>
      <c r="AL38" s="249"/>
      <c r="AN38" s="249"/>
    </row>
    <row r="39" spans="1:40" ht="14.25" customHeight="1">
      <c r="A39" s="377" t="s">
        <v>54</v>
      </c>
      <c r="B39" s="378"/>
      <c r="C39" s="225">
        <f>SUM(C33:C38)</f>
        <v>0</v>
      </c>
      <c r="D39" s="133">
        <f aca="true" t="shared" si="3" ref="D39:AI39">SUM(D33:D38)</f>
        <v>0</v>
      </c>
      <c r="E39" s="138">
        <f t="shared" si="3"/>
        <v>0</v>
      </c>
      <c r="F39" s="132">
        <f t="shared" si="3"/>
        <v>0</v>
      </c>
      <c r="G39" s="133">
        <f t="shared" si="3"/>
        <v>0</v>
      </c>
      <c r="H39" s="133">
        <f t="shared" si="3"/>
        <v>0</v>
      </c>
      <c r="I39" s="133">
        <f t="shared" si="3"/>
        <v>0</v>
      </c>
      <c r="J39" s="133">
        <f t="shared" si="3"/>
        <v>0</v>
      </c>
      <c r="K39" s="133">
        <f t="shared" si="3"/>
        <v>0</v>
      </c>
      <c r="L39" s="133">
        <f t="shared" si="3"/>
        <v>0</v>
      </c>
      <c r="M39" s="132">
        <f t="shared" si="3"/>
        <v>0</v>
      </c>
      <c r="N39" s="132">
        <f t="shared" si="3"/>
        <v>0</v>
      </c>
      <c r="O39" s="132">
        <f t="shared" si="3"/>
        <v>0</v>
      </c>
      <c r="P39" s="133">
        <f t="shared" si="3"/>
        <v>0</v>
      </c>
      <c r="Q39" s="133">
        <f t="shared" si="3"/>
        <v>0</v>
      </c>
      <c r="R39" s="226">
        <f t="shared" si="3"/>
        <v>0</v>
      </c>
      <c r="S39" s="133">
        <f t="shared" si="3"/>
        <v>0</v>
      </c>
      <c r="T39" s="133">
        <f t="shared" si="3"/>
        <v>0</v>
      </c>
      <c r="U39" s="133">
        <f t="shared" si="3"/>
        <v>0</v>
      </c>
      <c r="V39" s="133">
        <f t="shared" si="3"/>
        <v>0</v>
      </c>
      <c r="W39" s="132">
        <f t="shared" si="3"/>
        <v>0</v>
      </c>
      <c r="X39" s="132">
        <f t="shared" si="3"/>
        <v>0</v>
      </c>
      <c r="Y39" s="132">
        <f t="shared" si="3"/>
        <v>0</v>
      </c>
      <c r="Z39" s="132">
        <f t="shared" si="3"/>
        <v>0</v>
      </c>
      <c r="AA39" s="132">
        <f t="shared" si="3"/>
        <v>0</v>
      </c>
      <c r="AB39" s="132">
        <f t="shared" si="3"/>
        <v>0</v>
      </c>
      <c r="AC39" s="131">
        <f t="shared" si="3"/>
        <v>0</v>
      </c>
      <c r="AD39" s="132">
        <f t="shared" si="3"/>
        <v>0</v>
      </c>
      <c r="AE39" s="131">
        <f t="shared" si="3"/>
        <v>0</v>
      </c>
      <c r="AF39" s="132">
        <f t="shared" si="3"/>
        <v>0</v>
      </c>
      <c r="AG39" s="132">
        <f t="shared" si="3"/>
        <v>0</v>
      </c>
      <c r="AH39" s="133">
        <f t="shared" si="3"/>
        <v>0</v>
      </c>
      <c r="AI39" s="315">
        <f t="shared" si="3"/>
        <v>0</v>
      </c>
      <c r="AJ39" s="193">
        <f>SUM(AJ33:AJ38)</f>
        <v>1962</v>
      </c>
      <c r="AK39" s="83"/>
      <c r="AL39" s="249"/>
      <c r="AN39" s="249"/>
    </row>
    <row r="40" spans="1:40" ht="8.25" customHeight="1">
      <c r="A40" s="97"/>
      <c r="B40" s="98"/>
      <c r="C40" s="137"/>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94"/>
      <c r="AK40" s="247"/>
      <c r="AL40" s="249"/>
      <c r="AM40" s="249"/>
      <c r="AN40" s="249"/>
    </row>
    <row r="41" spans="1:40" ht="15">
      <c r="A41" s="84" t="s">
        <v>55</v>
      </c>
      <c r="B41" s="85" t="s">
        <v>56</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92"/>
      <c r="AK41" s="247"/>
      <c r="AL41" s="249"/>
      <c r="AM41" s="249"/>
      <c r="AN41" s="249"/>
    </row>
    <row r="42" spans="1:40" ht="14.25" customHeight="1">
      <c r="A42" s="99">
        <v>420</v>
      </c>
      <c r="B42" s="87" t="s">
        <v>57</v>
      </c>
      <c r="C42" s="225"/>
      <c r="D42" s="131"/>
      <c r="E42" s="138"/>
      <c r="F42" s="132"/>
      <c r="G42" s="133"/>
      <c r="H42" s="133"/>
      <c r="I42" s="133"/>
      <c r="J42" s="131"/>
      <c r="K42" s="133"/>
      <c r="L42" s="133"/>
      <c r="M42" s="132"/>
      <c r="N42" s="132"/>
      <c r="O42" s="132"/>
      <c r="P42" s="133"/>
      <c r="Q42" s="133"/>
      <c r="R42" s="131"/>
      <c r="S42" s="133"/>
      <c r="T42" s="133"/>
      <c r="U42" s="133"/>
      <c r="V42" s="133"/>
      <c r="W42" s="132"/>
      <c r="X42" s="132"/>
      <c r="Y42" s="132"/>
      <c r="Z42" s="132"/>
      <c r="AA42" s="132"/>
      <c r="AB42" s="132"/>
      <c r="AC42" s="131"/>
      <c r="AD42" s="132"/>
      <c r="AE42" s="133"/>
      <c r="AF42" s="132"/>
      <c r="AG42" s="132"/>
      <c r="AH42" s="133"/>
      <c r="AI42" s="228"/>
      <c r="AJ42" s="193">
        <v>0</v>
      </c>
      <c r="AK42" s="247"/>
      <c r="AL42" s="249"/>
      <c r="AN42" s="249"/>
    </row>
    <row r="43" spans="1:40" ht="14.25" customHeight="1">
      <c r="A43" s="99">
        <v>421</v>
      </c>
      <c r="B43" s="87" t="s">
        <v>58</v>
      </c>
      <c r="C43" s="225"/>
      <c r="D43" s="131"/>
      <c r="E43" s="138"/>
      <c r="F43" s="132"/>
      <c r="G43" s="133"/>
      <c r="H43" s="133"/>
      <c r="I43" s="133"/>
      <c r="J43" s="131"/>
      <c r="K43" s="133"/>
      <c r="L43" s="133"/>
      <c r="M43" s="132"/>
      <c r="N43" s="132"/>
      <c r="O43" s="132"/>
      <c r="P43" s="133"/>
      <c r="Q43" s="133"/>
      <c r="R43" s="278"/>
      <c r="S43" s="133"/>
      <c r="T43" s="133"/>
      <c r="U43" s="133"/>
      <c r="V43" s="133"/>
      <c r="W43" s="132"/>
      <c r="X43" s="132"/>
      <c r="Y43" s="132"/>
      <c r="Z43" s="132"/>
      <c r="AA43" s="132"/>
      <c r="AB43" s="132"/>
      <c r="AC43" s="131"/>
      <c r="AD43" s="132"/>
      <c r="AE43" s="133"/>
      <c r="AF43" s="132"/>
      <c r="AG43" s="132"/>
      <c r="AH43" s="133"/>
      <c r="AI43" s="228"/>
      <c r="AJ43" s="193">
        <f>26+2</f>
        <v>28</v>
      </c>
      <c r="AK43" s="247"/>
      <c r="AL43" s="249"/>
      <c r="AN43" s="249"/>
    </row>
    <row r="44" spans="1:40" ht="14.25" customHeight="1">
      <c r="A44" s="99">
        <v>422</v>
      </c>
      <c r="B44" s="87" t="s">
        <v>59</v>
      </c>
      <c r="C44" s="225"/>
      <c r="D44" s="131"/>
      <c r="E44" s="138"/>
      <c r="F44" s="132"/>
      <c r="G44" s="133"/>
      <c r="H44" s="133"/>
      <c r="I44" s="133"/>
      <c r="J44" s="131"/>
      <c r="K44" s="133"/>
      <c r="L44" s="133"/>
      <c r="M44" s="132"/>
      <c r="N44" s="132"/>
      <c r="O44" s="132"/>
      <c r="P44" s="133"/>
      <c r="Q44" s="133"/>
      <c r="R44" s="131"/>
      <c r="S44" s="133"/>
      <c r="T44" s="133"/>
      <c r="U44" s="133"/>
      <c r="V44" s="133"/>
      <c r="W44" s="132"/>
      <c r="X44" s="132"/>
      <c r="Y44" s="132"/>
      <c r="Z44" s="132"/>
      <c r="AA44" s="132"/>
      <c r="AB44" s="132"/>
      <c r="AC44" s="131"/>
      <c r="AD44" s="132"/>
      <c r="AE44" s="133"/>
      <c r="AF44" s="132"/>
      <c r="AG44" s="132"/>
      <c r="AH44" s="133"/>
      <c r="AI44" s="228"/>
      <c r="AJ44" s="193">
        <v>2</v>
      </c>
      <c r="AK44" s="247"/>
      <c r="AL44" s="249"/>
      <c r="AN44" s="249"/>
    </row>
    <row r="45" spans="1:40" ht="14.25" customHeight="1">
      <c r="A45" s="99">
        <v>423</v>
      </c>
      <c r="B45" s="87" t="s">
        <v>60</v>
      </c>
      <c r="C45" s="225"/>
      <c r="D45" s="131"/>
      <c r="E45" s="138"/>
      <c r="F45" s="132"/>
      <c r="G45" s="133"/>
      <c r="H45" s="133"/>
      <c r="I45" s="133"/>
      <c r="J45" s="131"/>
      <c r="K45" s="133"/>
      <c r="L45" s="133"/>
      <c r="M45" s="132"/>
      <c r="N45" s="132"/>
      <c r="O45" s="132"/>
      <c r="P45" s="133"/>
      <c r="Q45" s="133"/>
      <c r="R45" s="278"/>
      <c r="S45" s="133"/>
      <c r="T45" s="133"/>
      <c r="U45" s="133"/>
      <c r="V45" s="133"/>
      <c r="W45" s="132"/>
      <c r="X45" s="132"/>
      <c r="Y45" s="132"/>
      <c r="Z45" s="132"/>
      <c r="AA45" s="132"/>
      <c r="AB45" s="132"/>
      <c r="AC45" s="131"/>
      <c r="AD45" s="132"/>
      <c r="AE45" s="133"/>
      <c r="AF45" s="132"/>
      <c r="AG45" s="132"/>
      <c r="AH45" s="133"/>
      <c r="AI45" s="228"/>
      <c r="AJ45" s="193">
        <v>33</v>
      </c>
      <c r="AK45" s="247"/>
      <c r="AL45" s="249"/>
      <c r="AN45" s="249"/>
    </row>
    <row r="46" spans="1:40" ht="14.25" customHeight="1">
      <c r="A46" s="99">
        <v>430</v>
      </c>
      <c r="B46" s="87" t="s">
        <v>61</v>
      </c>
      <c r="C46" s="225"/>
      <c r="D46" s="131"/>
      <c r="E46" s="138"/>
      <c r="F46" s="132"/>
      <c r="G46" s="133"/>
      <c r="H46" s="133"/>
      <c r="I46" s="133"/>
      <c r="J46" s="131"/>
      <c r="K46" s="133"/>
      <c r="L46" s="133"/>
      <c r="M46" s="132"/>
      <c r="N46" s="132"/>
      <c r="O46" s="132"/>
      <c r="P46" s="133"/>
      <c r="Q46" s="133"/>
      <c r="R46" s="131"/>
      <c r="S46" s="133"/>
      <c r="T46" s="133"/>
      <c r="U46" s="133"/>
      <c r="V46" s="133"/>
      <c r="W46" s="132"/>
      <c r="X46" s="132"/>
      <c r="Y46" s="132"/>
      <c r="Z46" s="132"/>
      <c r="AA46" s="132"/>
      <c r="AB46" s="132"/>
      <c r="AC46" s="131"/>
      <c r="AD46" s="132"/>
      <c r="AE46" s="133"/>
      <c r="AF46" s="132"/>
      <c r="AG46" s="132"/>
      <c r="AH46" s="133"/>
      <c r="AI46" s="228"/>
      <c r="AJ46" s="193">
        <v>0</v>
      </c>
      <c r="AK46" s="247"/>
      <c r="AL46" s="249"/>
      <c r="AN46" s="249"/>
    </row>
    <row r="47" spans="1:40" ht="14.25" customHeight="1">
      <c r="A47" s="99">
        <v>431</v>
      </c>
      <c r="B47" s="87" t="s">
        <v>62</v>
      </c>
      <c r="C47" s="225"/>
      <c r="D47" s="131"/>
      <c r="E47" s="138"/>
      <c r="F47" s="132"/>
      <c r="G47" s="133"/>
      <c r="H47" s="133"/>
      <c r="I47" s="133"/>
      <c r="J47" s="131"/>
      <c r="K47" s="133"/>
      <c r="L47" s="133"/>
      <c r="M47" s="132"/>
      <c r="N47" s="132"/>
      <c r="O47" s="132"/>
      <c r="P47" s="133"/>
      <c r="Q47" s="133"/>
      <c r="R47" s="278"/>
      <c r="S47" s="133"/>
      <c r="T47" s="133"/>
      <c r="U47" s="133"/>
      <c r="V47" s="133"/>
      <c r="W47" s="132"/>
      <c r="X47" s="132"/>
      <c r="Y47" s="132"/>
      <c r="Z47" s="132"/>
      <c r="AA47" s="132"/>
      <c r="AB47" s="132"/>
      <c r="AC47" s="131"/>
      <c r="AD47" s="132"/>
      <c r="AE47" s="133"/>
      <c r="AF47" s="132"/>
      <c r="AG47" s="132"/>
      <c r="AH47" s="133"/>
      <c r="AI47" s="228"/>
      <c r="AJ47" s="193">
        <v>0</v>
      </c>
      <c r="AK47" s="247"/>
      <c r="AL47" s="249"/>
      <c r="AN47" s="249"/>
    </row>
    <row r="48" spans="1:40" ht="14.25" customHeight="1">
      <c r="A48" s="99">
        <v>432</v>
      </c>
      <c r="B48" s="87" t="s">
        <v>63</v>
      </c>
      <c r="C48" s="225"/>
      <c r="D48" s="131"/>
      <c r="E48" s="138"/>
      <c r="F48" s="132"/>
      <c r="G48" s="133"/>
      <c r="H48" s="133"/>
      <c r="I48" s="133"/>
      <c r="J48" s="131"/>
      <c r="K48" s="133"/>
      <c r="L48" s="133"/>
      <c r="M48" s="132"/>
      <c r="N48" s="132"/>
      <c r="O48" s="132"/>
      <c r="P48" s="133"/>
      <c r="Q48" s="133"/>
      <c r="R48" s="131"/>
      <c r="S48" s="133"/>
      <c r="T48" s="133"/>
      <c r="U48" s="133"/>
      <c r="V48" s="133"/>
      <c r="W48" s="132"/>
      <c r="X48" s="132"/>
      <c r="Y48" s="132"/>
      <c r="Z48" s="132"/>
      <c r="AA48" s="132"/>
      <c r="AB48" s="132"/>
      <c r="AC48" s="131"/>
      <c r="AD48" s="132"/>
      <c r="AE48" s="133"/>
      <c r="AF48" s="132"/>
      <c r="AG48" s="132"/>
      <c r="AH48" s="133"/>
      <c r="AI48" s="228"/>
      <c r="AJ48" s="193">
        <v>0</v>
      </c>
      <c r="AK48" s="247"/>
      <c r="AL48" s="249"/>
      <c r="AN48" s="249"/>
    </row>
    <row r="49" spans="1:40" ht="14.25" customHeight="1">
      <c r="A49" s="99">
        <v>433</v>
      </c>
      <c r="B49" s="87" t="s">
        <v>64</v>
      </c>
      <c r="C49" s="225"/>
      <c r="D49" s="131"/>
      <c r="E49" s="138"/>
      <c r="F49" s="132"/>
      <c r="G49" s="133"/>
      <c r="H49" s="133"/>
      <c r="I49" s="133"/>
      <c r="J49" s="131"/>
      <c r="K49" s="133"/>
      <c r="L49" s="133"/>
      <c r="M49" s="132"/>
      <c r="N49" s="132"/>
      <c r="O49" s="132"/>
      <c r="P49" s="133"/>
      <c r="Q49" s="133"/>
      <c r="R49" s="278"/>
      <c r="S49" s="133"/>
      <c r="T49" s="133"/>
      <c r="U49" s="133"/>
      <c r="V49" s="133"/>
      <c r="W49" s="132"/>
      <c r="X49" s="132"/>
      <c r="Y49" s="132"/>
      <c r="Z49" s="132"/>
      <c r="AA49" s="132"/>
      <c r="AB49" s="132"/>
      <c r="AC49" s="131"/>
      <c r="AD49" s="132"/>
      <c r="AE49" s="133"/>
      <c r="AF49" s="132"/>
      <c r="AG49" s="132"/>
      <c r="AH49" s="133"/>
      <c r="AI49" s="228"/>
      <c r="AJ49" s="193">
        <f>41+3</f>
        <v>44</v>
      </c>
      <c r="AK49" s="247"/>
      <c r="AL49" s="249"/>
      <c r="AN49" s="249"/>
    </row>
    <row r="50" spans="1:40" ht="14.25" customHeight="1">
      <c r="A50" s="99">
        <v>440</v>
      </c>
      <c r="B50" s="87" t="s">
        <v>68</v>
      </c>
      <c r="C50" s="225"/>
      <c r="D50" s="131"/>
      <c r="E50" s="138"/>
      <c r="F50" s="132"/>
      <c r="G50" s="133"/>
      <c r="H50" s="133"/>
      <c r="I50" s="133"/>
      <c r="J50" s="131"/>
      <c r="K50" s="133"/>
      <c r="L50" s="133"/>
      <c r="M50" s="132"/>
      <c r="N50" s="132"/>
      <c r="O50" s="132"/>
      <c r="P50" s="133"/>
      <c r="Q50" s="133"/>
      <c r="R50" s="131"/>
      <c r="S50" s="133"/>
      <c r="T50" s="133"/>
      <c r="U50" s="133"/>
      <c r="V50" s="133"/>
      <c r="W50" s="132"/>
      <c r="X50" s="132"/>
      <c r="Y50" s="132"/>
      <c r="Z50" s="132"/>
      <c r="AA50" s="132"/>
      <c r="AB50" s="132"/>
      <c r="AC50" s="131"/>
      <c r="AD50" s="132"/>
      <c r="AE50" s="133"/>
      <c r="AF50" s="132"/>
      <c r="AG50" s="132"/>
      <c r="AH50" s="133"/>
      <c r="AI50" s="228"/>
      <c r="AJ50" s="193">
        <v>0</v>
      </c>
      <c r="AK50" s="247"/>
      <c r="AL50" s="249"/>
      <c r="AN50" s="249"/>
    </row>
    <row r="51" spans="1:40" ht="14.25" customHeight="1">
      <c r="A51" s="99">
        <v>441</v>
      </c>
      <c r="B51" s="87" t="s">
        <v>69</v>
      </c>
      <c r="C51" s="225"/>
      <c r="D51" s="131"/>
      <c r="E51" s="138"/>
      <c r="F51" s="132"/>
      <c r="G51" s="133"/>
      <c r="H51" s="133"/>
      <c r="I51" s="133"/>
      <c r="J51" s="131"/>
      <c r="K51" s="133"/>
      <c r="L51" s="133"/>
      <c r="M51" s="132"/>
      <c r="N51" s="132"/>
      <c r="O51" s="132"/>
      <c r="P51" s="133"/>
      <c r="Q51" s="133"/>
      <c r="R51" s="278"/>
      <c r="S51" s="133"/>
      <c r="T51" s="133"/>
      <c r="U51" s="133"/>
      <c r="V51" s="133"/>
      <c r="W51" s="132"/>
      <c r="X51" s="132"/>
      <c r="Y51" s="132"/>
      <c r="Z51" s="132"/>
      <c r="AA51" s="132"/>
      <c r="AB51" s="132"/>
      <c r="AC51" s="131"/>
      <c r="AD51" s="132"/>
      <c r="AE51" s="133"/>
      <c r="AF51" s="132"/>
      <c r="AG51" s="132"/>
      <c r="AH51" s="133"/>
      <c r="AI51" s="228"/>
      <c r="AJ51" s="193">
        <f>37+3</f>
        <v>40</v>
      </c>
      <c r="AK51" s="247"/>
      <c r="AL51" s="249"/>
      <c r="AN51" s="249"/>
    </row>
    <row r="52" spans="1:40" ht="14.25" customHeight="1">
      <c r="A52" s="99">
        <v>442</v>
      </c>
      <c r="B52" s="87" t="s">
        <v>70</v>
      </c>
      <c r="C52" s="225"/>
      <c r="D52" s="131"/>
      <c r="E52" s="138"/>
      <c r="F52" s="132"/>
      <c r="G52" s="133"/>
      <c r="H52" s="133"/>
      <c r="I52" s="133"/>
      <c r="J52" s="131"/>
      <c r="K52" s="133"/>
      <c r="L52" s="133"/>
      <c r="M52" s="132"/>
      <c r="N52" s="132"/>
      <c r="O52" s="132"/>
      <c r="P52" s="133"/>
      <c r="Q52" s="133"/>
      <c r="R52" s="131"/>
      <c r="S52" s="133"/>
      <c r="T52" s="133"/>
      <c r="U52" s="133"/>
      <c r="V52" s="133"/>
      <c r="W52" s="132"/>
      <c r="X52" s="132"/>
      <c r="Y52" s="132"/>
      <c r="Z52" s="132"/>
      <c r="AA52" s="132"/>
      <c r="AB52" s="132"/>
      <c r="AC52" s="131"/>
      <c r="AD52" s="132"/>
      <c r="AE52" s="133"/>
      <c r="AF52" s="132"/>
      <c r="AG52" s="132"/>
      <c r="AH52" s="133"/>
      <c r="AI52" s="228"/>
      <c r="AJ52" s="193">
        <v>0</v>
      </c>
      <c r="AK52" s="247"/>
      <c r="AL52" s="249"/>
      <c r="AN52" s="249"/>
    </row>
    <row r="53" spans="1:40" ht="14.25" customHeight="1">
      <c r="A53" s="99">
        <v>443</v>
      </c>
      <c r="B53" s="87" t="s">
        <v>71</v>
      </c>
      <c r="C53" s="225"/>
      <c r="D53" s="131"/>
      <c r="E53" s="138"/>
      <c r="F53" s="132"/>
      <c r="G53" s="133"/>
      <c r="H53" s="133"/>
      <c r="I53" s="133"/>
      <c r="J53" s="131"/>
      <c r="K53" s="133"/>
      <c r="L53" s="133"/>
      <c r="M53" s="132"/>
      <c r="N53" s="132"/>
      <c r="O53" s="132"/>
      <c r="P53" s="133"/>
      <c r="Q53" s="133"/>
      <c r="R53" s="278"/>
      <c r="S53" s="133"/>
      <c r="T53" s="133"/>
      <c r="U53" s="133"/>
      <c r="V53" s="133"/>
      <c r="W53" s="132"/>
      <c r="X53" s="132"/>
      <c r="Y53" s="132"/>
      <c r="Z53" s="132"/>
      <c r="AA53" s="132"/>
      <c r="AB53" s="132"/>
      <c r="AC53" s="131"/>
      <c r="AD53" s="132"/>
      <c r="AE53" s="133"/>
      <c r="AF53" s="132"/>
      <c r="AG53" s="132"/>
      <c r="AH53" s="133"/>
      <c r="AI53" s="228"/>
      <c r="AJ53" s="193">
        <v>0</v>
      </c>
      <c r="AK53" s="247"/>
      <c r="AL53" s="249"/>
      <c r="AN53" s="249"/>
    </row>
    <row r="54" spans="1:40" ht="14.25" customHeight="1">
      <c r="A54" s="99">
        <v>480</v>
      </c>
      <c r="B54" s="87" t="s">
        <v>72</v>
      </c>
      <c r="C54" s="225"/>
      <c r="D54" s="131"/>
      <c r="E54" s="138"/>
      <c r="F54" s="132"/>
      <c r="G54" s="133"/>
      <c r="H54" s="133"/>
      <c r="I54" s="133"/>
      <c r="J54" s="131"/>
      <c r="K54" s="133"/>
      <c r="L54" s="133"/>
      <c r="M54" s="132"/>
      <c r="N54" s="132"/>
      <c r="O54" s="132"/>
      <c r="P54" s="133"/>
      <c r="Q54" s="133"/>
      <c r="R54" s="131"/>
      <c r="S54" s="133"/>
      <c r="T54" s="133"/>
      <c r="U54" s="133"/>
      <c r="V54" s="133"/>
      <c r="W54" s="132"/>
      <c r="X54" s="132"/>
      <c r="Y54" s="132"/>
      <c r="Z54" s="132"/>
      <c r="AA54" s="132"/>
      <c r="AB54" s="132"/>
      <c r="AC54" s="131"/>
      <c r="AD54" s="132"/>
      <c r="AE54" s="133"/>
      <c r="AF54" s="132"/>
      <c r="AG54" s="132"/>
      <c r="AH54" s="133"/>
      <c r="AI54" s="228"/>
      <c r="AJ54" s="351">
        <f>22741+74</f>
        <v>22815</v>
      </c>
      <c r="AK54" s="247"/>
      <c r="AL54" s="249"/>
      <c r="AN54" s="249"/>
    </row>
    <row r="55" spans="1:40" ht="14.25" customHeight="1">
      <c r="A55" s="99">
        <v>482</v>
      </c>
      <c r="B55" s="87" t="s">
        <v>73</v>
      </c>
      <c r="C55" s="225"/>
      <c r="D55" s="131"/>
      <c r="E55" s="138"/>
      <c r="F55" s="132"/>
      <c r="G55" s="133"/>
      <c r="H55" s="133"/>
      <c r="I55" s="133"/>
      <c r="J55" s="131"/>
      <c r="K55" s="133"/>
      <c r="L55" s="133"/>
      <c r="M55" s="132"/>
      <c r="N55" s="132"/>
      <c r="O55" s="132"/>
      <c r="P55" s="133"/>
      <c r="Q55" s="133"/>
      <c r="R55" s="278"/>
      <c r="S55" s="133"/>
      <c r="T55" s="133"/>
      <c r="U55" s="133"/>
      <c r="V55" s="133"/>
      <c r="W55" s="132"/>
      <c r="X55" s="132"/>
      <c r="Y55" s="132"/>
      <c r="Z55" s="132"/>
      <c r="AA55" s="132"/>
      <c r="AB55" s="132"/>
      <c r="AC55" s="131"/>
      <c r="AD55" s="132"/>
      <c r="AE55" s="133"/>
      <c r="AF55" s="132"/>
      <c r="AG55" s="132"/>
      <c r="AH55" s="133"/>
      <c r="AI55" s="228"/>
      <c r="AJ55" s="193">
        <v>0</v>
      </c>
      <c r="AK55" s="247"/>
      <c r="AL55" s="249"/>
      <c r="AN55" s="249"/>
    </row>
    <row r="56" spans="1:40" ht="14.25" customHeight="1">
      <c r="A56" s="377" t="s">
        <v>74</v>
      </c>
      <c r="B56" s="378"/>
      <c r="C56" s="225">
        <f>SUM(C42:C55)</f>
        <v>0</v>
      </c>
      <c r="D56" s="133">
        <f aca="true" t="shared" si="4" ref="D56:AH56">SUM(D42:D55)</f>
        <v>0</v>
      </c>
      <c r="E56" s="138">
        <f t="shared" si="4"/>
        <v>0</v>
      </c>
      <c r="F56" s="132">
        <f t="shared" si="4"/>
        <v>0</v>
      </c>
      <c r="G56" s="133">
        <f t="shared" si="4"/>
        <v>0</v>
      </c>
      <c r="H56" s="133">
        <f t="shared" si="4"/>
        <v>0</v>
      </c>
      <c r="I56" s="133">
        <f t="shared" si="4"/>
        <v>0</v>
      </c>
      <c r="J56" s="133">
        <f t="shared" si="4"/>
        <v>0</v>
      </c>
      <c r="K56" s="133">
        <f t="shared" si="4"/>
        <v>0</v>
      </c>
      <c r="L56" s="133">
        <f t="shared" si="4"/>
        <v>0</v>
      </c>
      <c r="M56" s="132">
        <f t="shared" si="4"/>
        <v>0</v>
      </c>
      <c r="N56" s="132">
        <f t="shared" si="4"/>
        <v>0</v>
      </c>
      <c r="O56" s="132">
        <f t="shared" si="4"/>
        <v>0</v>
      </c>
      <c r="P56" s="133">
        <f t="shared" si="4"/>
        <v>0</v>
      </c>
      <c r="Q56" s="133">
        <f t="shared" si="4"/>
        <v>0</v>
      </c>
      <c r="R56" s="133">
        <f t="shared" si="4"/>
        <v>0</v>
      </c>
      <c r="S56" s="133">
        <f t="shared" si="4"/>
        <v>0</v>
      </c>
      <c r="T56" s="133">
        <f t="shared" si="4"/>
        <v>0</v>
      </c>
      <c r="U56" s="133">
        <f t="shared" si="4"/>
        <v>0</v>
      </c>
      <c r="V56" s="133">
        <f t="shared" si="4"/>
        <v>0</v>
      </c>
      <c r="W56" s="132">
        <f t="shared" si="4"/>
        <v>0</v>
      </c>
      <c r="X56" s="132">
        <f t="shared" si="4"/>
        <v>0</v>
      </c>
      <c r="Y56" s="132">
        <f t="shared" si="4"/>
        <v>0</v>
      </c>
      <c r="Z56" s="132">
        <f t="shared" si="4"/>
        <v>0</v>
      </c>
      <c r="AA56" s="132">
        <f t="shared" si="4"/>
        <v>0</v>
      </c>
      <c r="AB56" s="132">
        <f t="shared" si="4"/>
        <v>0</v>
      </c>
      <c r="AC56" s="131">
        <f t="shared" si="4"/>
        <v>0</v>
      </c>
      <c r="AD56" s="132">
        <f t="shared" si="4"/>
        <v>0</v>
      </c>
      <c r="AE56" s="131">
        <f t="shared" si="4"/>
        <v>0</v>
      </c>
      <c r="AF56" s="132">
        <f t="shared" si="4"/>
        <v>0</v>
      </c>
      <c r="AG56" s="132">
        <f t="shared" si="4"/>
        <v>0</v>
      </c>
      <c r="AH56" s="133">
        <f t="shared" si="4"/>
        <v>0</v>
      </c>
      <c r="AI56" s="315">
        <f>SUM(AI42:AI55)</f>
        <v>0</v>
      </c>
      <c r="AJ56" s="193">
        <f>SUM(AJ42:AJ55)</f>
        <v>22962</v>
      </c>
      <c r="AK56" s="83"/>
      <c r="AL56" s="249"/>
      <c r="AN56" s="249"/>
    </row>
    <row r="57" spans="1:40" ht="8.25" customHeight="1">
      <c r="A57" s="97"/>
      <c r="B57" s="98"/>
      <c r="C57" s="137"/>
      <c r="D57" s="137"/>
      <c r="E57" s="137"/>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94"/>
      <c r="AK57" s="247"/>
      <c r="AL57" s="249"/>
      <c r="AM57" s="249"/>
      <c r="AN57" s="249"/>
    </row>
    <row r="58" spans="1:40" ht="15">
      <c r="A58" s="84" t="s">
        <v>75</v>
      </c>
      <c r="B58" s="85" t="s">
        <v>76</v>
      </c>
      <c r="C58" s="132"/>
      <c r="D58" s="137"/>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92"/>
      <c r="AK58" s="247"/>
      <c r="AL58" s="249"/>
      <c r="AM58" s="249"/>
      <c r="AN58" s="249"/>
    </row>
    <row r="59" spans="1:40" ht="14.25" customHeight="1">
      <c r="A59" s="99">
        <v>510</v>
      </c>
      <c r="B59" s="87" t="s">
        <v>77</v>
      </c>
      <c r="C59" s="225"/>
      <c r="D59" s="131"/>
      <c r="E59" s="138"/>
      <c r="F59" s="132"/>
      <c r="G59" s="133"/>
      <c r="H59" s="133"/>
      <c r="I59" s="133"/>
      <c r="J59" s="131"/>
      <c r="K59" s="133"/>
      <c r="L59" s="133"/>
      <c r="M59" s="132"/>
      <c r="N59" s="132"/>
      <c r="O59" s="132"/>
      <c r="P59" s="133"/>
      <c r="Q59" s="133"/>
      <c r="R59" s="226"/>
      <c r="S59" s="133"/>
      <c r="T59" s="133"/>
      <c r="U59" s="133"/>
      <c r="V59" s="133"/>
      <c r="W59" s="132"/>
      <c r="X59" s="132"/>
      <c r="Y59" s="132"/>
      <c r="Z59" s="132"/>
      <c r="AA59" s="132"/>
      <c r="AB59" s="132"/>
      <c r="AC59" s="131"/>
      <c r="AD59" s="132"/>
      <c r="AE59" s="133"/>
      <c r="AF59" s="132"/>
      <c r="AG59" s="132"/>
      <c r="AH59" s="133"/>
      <c r="AI59" s="228"/>
      <c r="AJ59" s="193">
        <f>3386+90</f>
        <v>3476</v>
      </c>
      <c r="AK59" s="247"/>
      <c r="AL59" s="249"/>
      <c r="AN59" s="249"/>
    </row>
    <row r="60" spans="1:40" ht="14.25" customHeight="1">
      <c r="A60" s="99">
        <v>511</v>
      </c>
      <c r="B60" s="87" t="s">
        <v>78</v>
      </c>
      <c r="C60" s="225"/>
      <c r="D60" s="131"/>
      <c r="E60" s="138"/>
      <c r="F60" s="132"/>
      <c r="G60" s="133"/>
      <c r="H60" s="133"/>
      <c r="I60" s="133"/>
      <c r="J60" s="131"/>
      <c r="K60" s="133"/>
      <c r="L60" s="133"/>
      <c r="M60" s="132"/>
      <c r="N60" s="132"/>
      <c r="O60" s="132"/>
      <c r="P60" s="133"/>
      <c r="Q60" s="133"/>
      <c r="R60" s="226"/>
      <c r="S60" s="133"/>
      <c r="T60" s="133"/>
      <c r="U60" s="133"/>
      <c r="V60" s="133"/>
      <c r="W60" s="132"/>
      <c r="X60" s="132"/>
      <c r="Y60" s="132"/>
      <c r="Z60" s="132"/>
      <c r="AA60" s="132"/>
      <c r="AB60" s="132"/>
      <c r="AC60" s="131"/>
      <c r="AD60" s="132"/>
      <c r="AE60" s="133"/>
      <c r="AF60" s="132"/>
      <c r="AG60" s="132"/>
      <c r="AH60" s="133"/>
      <c r="AI60" s="228"/>
      <c r="AJ60" s="193" t="s">
        <v>450</v>
      </c>
      <c r="AK60" s="247"/>
      <c r="AL60" s="249"/>
      <c r="AN60" s="249"/>
    </row>
    <row r="61" spans="1:40" ht="14.25" customHeight="1">
      <c r="A61" s="99">
        <v>530</v>
      </c>
      <c r="B61" s="87" t="s">
        <v>79</v>
      </c>
      <c r="C61" s="225"/>
      <c r="D61" s="131"/>
      <c r="E61" s="138"/>
      <c r="F61" s="132"/>
      <c r="G61" s="133"/>
      <c r="H61" s="133"/>
      <c r="I61" s="133"/>
      <c r="J61" s="131"/>
      <c r="K61" s="133"/>
      <c r="L61" s="133"/>
      <c r="M61" s="132"/>
      <c r="N61" s="132"/>
      <c r="O61" s="132"/>
      <c r="P61" s="133"/>
      <c r="Q61" s="133"/>
      <c r="R61" s="226"/>
      <c r="S61" s="133"/>
      <c r="T61" s="133"/>
      <c r="U61" s="133"/>
      <c r="V61" s="133"/>
      <c r="W61" s="132"/>
      <c r="X61" s="132"/>
      <c r="Y61" s="132"/>
      <c r="Z61" s="132"/>
      <c r="AA61" s="132"/>
      <c r="AB61" s="132"/>
      <c r="AC61" s="131"/>
      <c r="AD61" s="132"/>
      <c r="AE61" s="133"/>
      <c r="AF61" s="132"/>
      <c r="AG61" s="132"/>
      <c r="AH61" s="133"/>
      <c r="AI61" s="228"/>
      <c r="AJ61" s="193">
        <v>6750</v>
      </c>
      <c r="AK61" s="247"/>
      <c r="AL61" s="249"/>
      <c r="AN61" s="249"/>
    </row>
    <row r="62" spans="1:40" ht="14.25" customHeight="1">
      <c r="A62" s="99">
        <v>531</v>
      </c>
      <c r="B62" s="87" t="s">
        <v>80</v>
      </c>
      <c r="C62" s="225"/>
      <c r="D62" s="131"/>
      <c r="E62" s="138"/>
      <c r="F62" s="132"/>
      <c r="G62" s="133"/>
      <c r="H62" s="133"/>
      <c r="I62" s="133"/>
      <c r="J62" s="131"/>
      <c r="K62" s="133"/>
      <c r="L62" s="133"/>
      <c r="M62" s="132"/>
      <c r="N62" s="132"/>
      <c r="O62" s="132"/>
      <c r="P62" s="133"/>
      <c r="Q62" s="133"/>
      <c r="R62" s="226"/>
      <c r="S62" s="133"/>
      <c r="T62" s="133"/>
      <c r="U62" s="133"/>
      <c r="V62" s="133"/>
      <c r="W62" s="132"/>
      <c r="X62" s="132"/>
      <c r="Y62" s="132"/>
      <c r="Z62" s="132"/>
      <c r="AA62" s="132"/>
      <c r="AB62" s="132"/>
      <c r="AC62" s="131"/>
      <c r="AD62" s="132"/>
      <c r="AE62" s="133"/>
      <c r="AF62" s="132"/>
      <c r="AG62" s="132"/>
      <c r="AH62" s="133"/>
      <c r="AI62" s="228"/>
      <c r="AJ62" s="193"/>
      <c r="AK62" s="247"/>
      <c r="AL62" s="249"/>
      <c r="AN62" s="249"/>
    </row>
    <row r="63" spans="1:40" ht="14.25" customHeight="1">
      <c r="A63" s="99">
        <v>540</v>
      </c>
      <c r="B63" s="87" t="s">
        <v>81</v>
      </c>
      <c r="C63" s="225"/>
      <c r="D63" s="131"/>
      <c r="E63" s="138"/>
      <c r="F63" s="132"/>
      <c r="G63" s="133"/>
      <c r="H63" s="133"/>
      <c r="I63" s="133"/>
      <c r="J63" s="131"/>
      <c r="K63" s="133"/>
      <c r="L63" s="133"/>
      <c r="M63" s="132"/>
      <c r="N63" s="132"/>
      <c r="O63" s="132"/>
      <c r="P63" s="133"/>
      <c r="Q63" s="133"/>
      <c r="R63" s="226"/>
      <c r="S63" s="133"/>
      <c r="T63" s="133"/>
      <c r="U63" s="133"/>
      <c r="V63" s="133"/>
      <c r="W63" s="132"/>
      <c r="X63" s="132"/>
      <c r="Y63" s="132"/>
      <c r="Z63" s="132"/>
      <c r="AA63" s="132"/>
      <c r="AB63" s="132"/>
      <c r="AC63" s="131"/>
      <c r="AD63" s="132"/>
      <c r="AE63" s="133"/>
      <c r="AF63" s="132"/>
      <c r="AG63" s="132"/>
      <c r="AH63" s="133"/>
      <c r="AI63" s="228"/>
      <c r="AJ63" s="193">
        <f>1854+6237+148</f>
        <v>8239</v>
      </c>
      <c r="AK63" s="247"/>
      <c r="AL63" s="249"/>
      <c r="AN63" s="249"/>
    </row>
    <row r="64" spans="1:40" ht="14.25" customHeight="1">
      <c r="A64" s="99">
        <v>541</v>
      </c>
      <c r="B64" s="87" t="s">
        <v>82</v>
      </c>
      <c r="C64" s="225"/>
      <c r="D64" s="131"/>
      <c r="E64" s="138"/>
      <c r="F64" s="132"/>
      <c r="G64" s="133"/>
      <c r="H64" s="133"/>
      <c r="I64" s="133"/>
      <c r="J64" s="131"/>
      <c r="K64" s="133"/>
      <c r="L64" s="133"/>
      <c r="M64" s="132"/>
      <c r="N64" s="132"/>
      <c r="O64" s="132"/>
      <c r="P64" s="133"/>
      <c r="Q64" s="133"/>
      <c r="R64" s="226"/>
      <c r="S64" s="133"/>
      <c r="T64" s="133"/>
      <c r="U64" s="133"/>
      <c r="V64" s="133"/>
      <c r="W64" s="132"/>
      <c r="X64" s="132"/>
      <c r="Y64" s="132"/>
      <c r="Z64" s="132"/>
      <c r="AA64" s="132"/>
      <c r="AB64" s="132"/>
      <c r="AC64" s="131"/>
      <c r="AD64" s="132"/>
      <c r="AE64" s="133"/>
      <c r="AF64" s="132"/>
      <c r="AG64" s="132"/>
      <c r="AH64" s="133"/>
      <c r="AI64" s="228"/>
      <c r="AJ64" s="193">
        <v>3336</v>
      </c>
      <c r="AK64" s="247"/>
      <c r="AL64" s="249"/>
      <c r="AN64" s="249"/>
    </row>
    <row r="65" spans="1:40" ht="14.25" customHeight="1">
      <c r="A65" s="99">
        <v>550</v>
      </c>
      <c r="B65" s="87" t="s">
        <v>83</v>
      </c>
      <c r="C65" s="225"/>
      <c r="D65" s="131"/>
      <c r="E65" s="138"/>
      <c r="F65" s="132"/>
      <c r="G65" s="133"/>
      <c r="H65" s="133"/>
      <c r="I65" s="133"/>
      <c r="J65" s="131"/>
      <c r="K65" s="133"/>
      <c r="L65" s="133"/>
      <c r="M65" s="132"/>
      <c r="N65" s="132"/>
      <c r="O65" s="132"/>
      <c r="P65" s="133"/>
      <c r="Q65" s="133"/>
      <c r="R65" s="226"/>
      <c r="S65" s="133"/>
      <c r="T65" s="133"/>
      <c r="U65" s="133"/>
      <c r="V65" s="133"/>
      <c r="W65" s="132"/>
      <c r="X65" s="132"/>
      <c r="Y65" s="132"/>
      <c r="Z65" s="132"/>
      <c r="AA65" s="132"/>
      <c r="AB65" s="132"/>
      <c r="AC65" s="131"/>
      <c r="AD65" s="132"/>
      <c r="AE65" s="133"/>
      <c r="AF65" s="132"/>
      <c r="AG65" s="132"/>
      <c r="AH65" s="133"/>
      <c r="AI65" s="228"/>
      <c r="AJ65" s="193">
        <v>0</v>
      </c>
      <c r="AK65" s="247"/>
      <c r="AL65" s="249"/>
      <c r="AN65" s="249"/>
    </row>
    <row r="66" spans="1:40" ht="14.25" customHeight="1">
      <c r="A66" s="99">
        <v>560</v>
      </c>
      <c r="B66" s="87" t="s">
        <v>84</v>
      </c>
      <c r="C66" s="225"/>
      <c r="D66" s="131"/>
      <c r="E66" s="138"/>
      <c r="F66" s="132"/>
      <c r="G66" s="133"/>
      <c r="H66" s="133"/>
      <c r="I66" s="133"/>
      <c r="J66" s="131"/>
      <c r="K66" s="133"/>
      <c r="L66" s="133"/>
      <c r="M66" s="132"/>
      <c r="N66" s="132"/>
      <c r="O66" s="132"/>
      <c r="P66" s="133"/>
      <c r="Q66" s="133"/>
      <c r="R66" s="226"/>
      <c r="S66" s="133"/>
      <c r="T66" s="133"/>
      <c r="U66" s="133"/>
      <c r="V66" s="133"/>
      <c r="W66" s="132"/>
      <c r="X66" s="132"/>
      <c r="Y66" s="132"/>
      <c r="Z66" s="132"/>
      <c r="AA66" s="132"/>
      <c r="AB66" s="132"/>
      <c r="AC66" s="131"/>
      <c r="AD66" s="132"/>
      <c r="AE66" s="133"/>
      <c r="AF66" s="132"/>
      <c r="AG66" s="132"/>
      <c r="AH66" s="133"/>
      <c r="AI66" s="228"/>
      <c r="AJ66" s="193">
        <v>340</v>
      </c>
      <c r="AK66" s="247"/>
      <c r="AL66" s="249"/>
      <c r="AN66" s="249"/>
    </row>
    <row r="67" spans="1:40" ht="14.25" customHeight="1">
      <c r="A67" s="99">
        <v>580</v>
      </c>
      <c r="B67" s="87" t="s">
        <v>85</v>
      </c>
      <c r="C67" s="225"/>
      <c r="D67" s="131"/>
      <c r="E67" s="138"/>
      <c r="F67" s="132"/>
      <c r="G67" s="133"/>
      <c r="H67" s="133"/>
      <c r="I67" s="133"/>
      <c r="J67" s="131"/>
      <c r="K67" s="133"/>
      <c r="L67" s="133"/>
      <c r="M67" s="132"/>
      <c r="N67" s="132"/>
      <c r="O67" s="132"/>
      <c r="P67" s="133"/>
      <c r="Q67" s="133"/>
      <c r="R67" s="226"/>
      <c r="S67" s="133"/>
      <c r="T67" s="133"/>
      <c r="U67" s="133"/>
      <c r="V67" s="133"/>
      <c r="W67" s="132"/>
      <c r="X67" s="132"/>
      <c r="Y67" s="132"/>
      <c r="Z67" s="132"/>
      <c r="AA67" s="132"/>
      <c r="AB67" s="132"/>
      <c r="AC67" s="131"/>
      <c r="AD67" s="132"/>
      <c r="AE67" s="133"/>
      <c r="AF67" s="132"/>
      <c r="AG67" s="132"/>
      <c r="AH67" s="133"/>
      <c r="AI67" s="228"/>
      <c r="AJ67" s="193">
        <v>0</v>
      </c>
      <c r="AK67" s="247"/>
      <c r="AL67" s="249"/>
      <c r="AN67" s="249"/>
    </row>
    <row r="68" spans="1:40" ht="14.25" customHeight="1">
      <c r="A68" s="377" t="s">
        <v>86</v>
      </c>
      <c r="B68" s="378"/>
      <c r="C68" s="225">
        <f>SUM(C59:C67)</f>
        <v>0</v>
      </c>
      <c r="D68" s="133">
        <f aca="true" t="shared" si="5" ref="D68:AI68">SUM(D59:D67)</f>
        <v>0</v>
      </c>
      <c r="E68" s="138">
        <f t="shared" si="5"/>
        <v>0</v>
      </c>
      <c r="F68" s="132">
        <f t="shared" si="5"/>
        <v>0</v>
      </c>
      <c r="G68" s="133">
        <f t="shared" si="5"/>
        <v>0</v>
      </c>
      <c r="H68" s="133">
        <f t="shared" si="5"/>
        <v>0</v>
      </c>
      <c r="I68" s="133">
        <f t="shared" si="5"/>
        <v>0</v>
      </c>
      <c r="J68" s="133">
        <f t="shared" si="5"/>
        <v>0</v>
      </c>
      <c r="K68" s="133">
        <f t="shared" si="5"/>
        <v>0</v>
      </c>
      <c r="L68" s="133">
        <f t="shared" si="5"/>
        <v>0</v>
      </c>
      <c r="M68" s="132">
        <f t="shared" si="5"/>
        <v>0</v>
      </c>
      <c r="N68" s="132">
        <f t="shared" si="5"/>
        <v>0</v>
      </c>
      <c r="O68" s="132">
        <f t="shared" si="5"/>
        <v>0</v>
      </c>
      <c r="P68" s="133">
        <f t="shared" si="5"/>
        <v>0</v>
      </c>
      <c r="Q68" s="133">
        <f t="shared" si="5"/>
        <v>0</v>
      </c>
      <c r="R68" s="226">
        <f t="shared" si="5"/>
        <v>0</v>
      </c>
      <c r="S68" s="133">
        <f t="shared" si="5"/>
        <v>0</v>
      </c>
      <c r="T68" s="133">
        <f t="shared" si="5"/>
        <v>0</v>
      </c>
      <c r="U68" s="133">
        <f t="shared" si="5"/>
        <v>0</v>
      </c>
      <c r="V68" s="133">
        <f t="shared" si="5"/>
        <v>0</v>
      </c>
      <c r="W68" s="132">
        <f t="shared" si="5"/>
        <v>0</v>
      </c>
      <c r="X68" s="132">
        <f t="shared" si="5"/>
        <v>0</v>
      </c>
      <c r="Y68" s="132">
        <f t="shared" si="5"/>
        <v>0</v>
      </c>
      <c r="Z68" s="132">
        <f t="shared" si="5"/>
        <v>0</v>
      </c>
      <c r="AA68" s="132">
        <f t="shared" si="5"/>
        <v>0</v>
      </c>
      <c r="AB68" s="132">
        <f t="shared" si="5"/>
        <v>0</v>
      </c>
      <c r="AC68" s="131">
        <f t="shared" si="5"/>
        <v>0</v>
      </c>
      <c r="AD68" s="132">
        <f t="shared" si="5"/>
        <v>0</v>
      </c>
      <c r="AE68" s="131">
        <f t="shared" si="5"/>
        <v>0</v>
      </c>
      <c r="AF68" s="132">
        <f t="shared" si="5"/>
        <v>0</v>
      </c>
      <c r="AG68" s="132">
        <f t="shared" si="5"/>
        <v>0</v>
      </c>
      <c r="AH68" s="133">
        <f t="shared" si="5"/>
        <v>0</v>
      </c>
      <c r="AI68" s="315">
        <f t="shared" si="5"/>
        <v>0</v>
      </c>
      <c r="AJ68" s="193">
        <f>SUM(AJ59:AJ67)</f>
        <v>22141</v>
      </c>
      <c r="AK68" s="83"/>
      <c r="AL68" s="249"/>
      <c r="AN68" s="249"/>
    </row>
    <row r="69" spans="1:40" ht="8.25" customHeight="1">
      <c r="A69" s="97"/>
      <c r="B69" s="98"/>
      <c r="C69" s="137"/>
      <c r="D69" s="137"/>
      <c r="E69" s="137"/>
      <c r="F69" s="137"/>
      <c r="G69" s="137"/>
      <c r="H69" s="137"/>
      <c r="I69" s="137"/>
      <c r="J69" s="137"/>
      <c r="K69" s="137"/>
      <c r="L69" s="137"/>
      <c r="M69" s="137"/>
      <c r="N69" s="137"/>
      <c r="O69" s="137"/>
      <c r="P69" s="137"/>
      <c r="Q69" s="137"/>
      <c r="R69" s="137"/>
      <c r="S69" s="137"/>
      <c r="T69" s="137"/>
      <c r="U69" s="137"/>
      <c r="V69" s="137"/>
      <c r="W69" s="137"/>
      <c r="X69" s="137"/>
      <c r="Y69" s="137"/>
      <c r="Z69" s="137"/>
      <c r="AA69" s="137"/>
      <c r="AB69" s="137"/>
      <c r="AC69" s="137"/>
      <c r="AD69" s="137"/>
      <c r="AE69" s="137"/>
      <c r="AF69" s="137"/>
      <c r="AG69" s="137"/>
      <c r="AH69" s="137"/>
      <c r="AI69" s="137"/>
      <c r="AJ69" s="194"/>
      <c r="AK69" s="247"/>
      <c r="AL69" s="249"/>
      <c r="AM69" s="249"/>
      <c r="AN69" s="249"/>
    </row>
    <row r="70" spans="1:40" ht="15">
      <c r="A70" s="100" t="s">
        <v>87</v>
      </c>
      <c r="B70" s="85" t="s">
        <v>88</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32"/>
      <c r="AD70" s="132"/>
      <c r="AE70" s="132"/>
      <c r="AF70" s="132"/>
      <c r="AG70" s="132"/>
      <c r="AH70" s="132"/>
      <c r="AI70" s="132"/>
      <c r="AJ70" s="192"/>
      <c r="AK70" s="247"/>
      <c r="AL70" s="249"/>
      <c r="AM70" s="249"/>
      <c r="AN70" s="249"/>
    </row>
    <row r="71" spans="1:40" ht="14.25" customHeight="1">
      <c r="A71" s="99">
        <v>610</v>
      </c>
      <c r="B71" s="87" t="s">
        <v>442</v>
      </c>
      <c r="C71" s="225"/>
      <c r="D71" s="131"/>
      <c r="E71" s="138"/>
      <c r="F71" s="132"/>
      <c r="G71" s="133"/>
      <c r="H71" s="133"/>
      <c r="I71" s="133"/>
      <c r="J71" s="254"/>
      <c r="K71" s="243"/>
      <c r="L71" s="133"/>
      <c r="M71" s="132"/>
      <c r="N71" s="132"/>
      <c r="O71" s="132"/>
      <c r="P71" s="133"/>
      <c r="Q71" s="226"/>
      <c r="R71" s="133"/>
      <c r="S71" s="133"/>
      <c r="T71" s="133"/>
      <c r="U71" s="138"/>
      <c r="V71" s="132"/>
      <c r="W71" s="132"/>
      <c r="X71" s="132"/>
      <c r="Y71" s="132"/>
      <c r="Z71" s="132"/>
      <c r="AA71" s="132"/>
      <c r="AB71" s="132"/>
      <c r="AC71" s="131"/>
      <c r="AD71" s="132"/>
      <c r="AE71" s="133"/>
      <c r="AF71" s="132"/>
      <c r="AG71" s="132"/>
      <c r="AH71" s="133"/>
      <c r="AI71" s="228"/>
      <c r="AJ71" s="193">
        <v>111441</v>
      </c>
      <c r="AK71" s="247"/>
      <c r="AL71" s="249"/>
      <c r="AN71" s="249"/>
    </row>
    <row r="72" spans="1:40" ht="14.25" customHeight="1">
      <c r="A72" s="99">
        <v>611</v>
      </c>
      <c r="B72" s="87" t="s">
        <v>89</v>
      </c>
      <c r="C72" s="225"/>
      <c r="D72" s="131"/>
      <c r="E72" s="138"/>
      <c r="F72" s="132"/>
      <c r="G72" s="133"/>
      <c r="H72" s="133"/>
      <c r="I72" s="133"/>
      <c r="J72" s="131"/>
      <c r="K72" s="133"/>
      <c r="L72" s="133"/>
      <c r="M72" s="132"/>
      <c r="N72" s="132"/>
      <c r="O72" s="132"/>
      <c r="P72" s="133"/>
      <c r="Q72" s="133"/>
      <c r="R72" s="133"/>
      <c r="S72" s="133"/>
      <c r="T72" s="133"/>
      <c r="U72" s="133"/>
      <c r="V72" s="133"/>
      <c r="W72" s="132"/>
      <c r="X72" s="132"/>
      <c r="Y72" s="132"/>
      <c r="Z72" s="132"/>
      <c r="AA72" s="132"/>
      <c r="AB72" s="132"/>
      <c r="AC72" s="131"/>
      <c r="AD72" s="132"/>
      <c r="AE72" s="133"/>
      <c r="AF72" s="132"/>
      <c r="AG72" s="132"/>
      <c r="AH72" s="133"/>
      <c r="AI72" s="228"/>
      <c r="AJ72" s="193">
        <v>25267</v>
      </c>
      <c r="AK72" s="247"/>
      <c r="AL72" s="249"/>
      <c r="AN72" s="249"/>
    </row>
    <row r="73" spans="1:40" ht="14.25" customHeight="1">
      <c r="A73" s="99">
        <v>613</v>
      </c>
      <c r="B73" s="87" t="s">
        <v>90</v>
      </c>
      <c r="C73" s="225"/>
      <c r="D73" s="131"/>
      <c r="E73" s="138"/>
      <c r="F73" s="132"/>
      <c r="G73" s="133"/>
      <c r="H73" s="133"/>
      <c r="I73" s="133"/>
      <c r="J73" s="138"/>
      <c r="K73" s="139"/>
      <c r="L73" s="133"/>
      <c r="M73" s="132"/>
      <c r="N73" s="132"/>
      <c r="O73" s="132"/>
      <c r="P73" s="133"/>
      <c r="Q73" s="226"/>
      <c r="R73" s="133"/>
      <c r="S73" s="133"/>
      <c r="T73" s="133"/>
      <c r="U73" s="138"/>
      <c r="V73" s="132"/>
      <c r="W73" s="132"/>
      <c r="X73" s="132"/>
      <c r="Y73" s="132"/>
      <c r="Z73" s="132"/>
      <c r="AA73" s="132"/>
      <c r="AB73" s="132"/>
      <c r="AC73" s="131"/>
      <c r="AD73" s="132"/>
      <c r="AE73" s="133"/>
      <c r="AF73" s="132"/>
      <c r="AG73" s="132"/>
      <c r="AH73" s="133"/>
      <c r="AI73" s="228"/>
      <c r="AJ73" s="193"/>
      <c r="AK73" s="247"/>
      <c r="AL73" s="249"/>
      <c r="AN73" s="249"/>
    </row>
    <row r="74" spans="1:40" ht="14.25" customHeight="1">
      <c r="A74" s="99">
        <v>614</v>
      </c>
      <c r="B74" s="87" t="s">
        <v>91</v>
      </c>
      <c r="C74" s="225"/>
      <c r="D74" s="133"/>
      <c r="E74" s="138"/>
      <c r="F74" s="132"/>
      <c r="G74" s="133"/>
      <c r="H74" s="133"/>
      <c r="I74" s="133"/>
      <c r="J74" s="254"/>
      <c r="K74" s="243"/>
      <c r="L74" s="133"/>
      <c r="M74" s="132"/>
      <c r="N74" s="132"/>
      <c r="O74" s="132"/>
      <c r="P74" s="133"/>
      <c r="Q74" s="267"/>
      <c r="R74" s="133"/>
      <c r="S74" s="133"/>
      <c r="T74" s="133"/>
      <c r="U74" s="254"/>
      <c r="V74" s="137"/>
      <c r="W74" s="132"/>
      <c r="X74" s="132"/>
      <c r="Y74" s="132"/>
      <c r="Z74" s="132"/>
      <c r="AA74" s="132"/>
      <c r="AB74" s="132"/>
      <c r="AC74" s="133"/>
      <c r="AD74" s="132"/>
      <c r="AE74" s="133"/>
      <c r="AF74" s="132"/>
      <c r="AG74" s="132"/>
      <c r="AH74" s="133"/>
      <c r="AI74" s="228"/>
      <c r="AJ74" s="193">
        <v>881</v>
      </c>
      <c r="AK74" s="247"/>
      <c r="AL74" s="249"/>
      <c r="AN74" s="249"/>
    </row>
    <row r="75" spans="1:40" ht="14.25" customHeight="1">
      <c r="A75" s="99">
        <v>620</v>
      </c>
      <c r="B75" s="87" t="s">
        <v>92</v>
      </c>
      <c r="C75" s="225"/>
      <c r="D75" s="131"/>
      <c r="E75" s="138"/>
      <c r="F75" s="132"/>
      <c r="G75" s="133"/>
      <c r="H75" s="133"/>
      <c r="I75" s="133"/>
      <c r="J75" s="131"/>
      <c r="K75" s="133"/>
      <c r="L75" s="133"/>
      <c r="M75" s="132"/>
      <c r="N75" s="132"/>
      <c r="O75" s="132"/>
      <c r="P75" s="133"/>
      <c r="Q75" s="269"/>
      <c r="R75" s="278"/>
      <c r="S75" s="133"/>
      <c r="T75" s="133"/>
      <c r="U75" s="269"/>
      <c r="V75" s="269"/>
      <c r="W75" s="132"/>
      <c r="X75" s="132"/>
      <c r="Y75" s="132"/>
      <c r="Z75" s="132"/>
      <c r="AA75" s="132"/>
      <c r="AB75" s="132"/>
      <c r="AC75" s="131"/>
      <c r="AD75" s="132"/>
      <c r="AE75" s="133"/>
      <c r="AF75" s="132"/>
      <c r="AG75" s="132"/>
      <c r="AH75" s="133"/>
      <c r="AI75" s="228"/>
      <c r="AJ75" s="193">
        <v>132</v>
      </c>
      <c r="AK75" s="247"/>
      <c r="AL75" s="249"/>
      <c r="AN75" s="249"/>
    </row>
    <row r="76" spans="1:40" ht="14.25" customHeight="1">
      <c r="A76" s="99">
        <v>621</v>
      </c>
      <c r="B76" s="87" t="s">
        <v>93</v>
      </c>
      <c r="C76" s="225"/>
      <c r="D76" s="131"/>
      <c r="E76" s="138"/>
      <c r="F76" s="132"/>
      <c r="G76" s="133"/>
      <c r="H76" s="133"/>
      <c r="I76" s="133"/>
      <c r="J76" s="131"/>
      <c r="K76" s="133"/>
      <c r="L76" s="133"/>
      <c r="M76" s="132"/>
      <c r="N76" s="132"/>
      <c r="O76" s="132"/>
      <c r="P76" s="133"/>
      <c r="Q76" s="133"/>
      <c r="R76" s="131"/>
      <c r="S76" s="133"/>
      <c r="T76" s="133"/>
      <c r="U76" s="133"/>
      <c r="V76" s="133"/>
      <c r="W76" s="132"/>
      <c r="X76" s="132"/>
      <c r="Y76" s="132"/>
      <c r="Z76" s="132"/>
      <c r="AA76" s="132"/>
      <c r="AB76" s="132"/>
      <c r="AC76" s="131"/>
      <c r="AD76" s="132"/>
      <c r="AE76" s="133"/>
      <c r="AF76" s="132"/>
      <c r="AG76" s="132"/>
      <c r="AH76" s="133"/>
      <c r="AI76" s="228"/>
      <c r="AJ76" s="193"/>
      <c r="AK76" s="247"/>
      <c r="AL76" s="249"/>
      <c r="AN76" s="249"/>
    </row>
    <row r="77" spans="1:40" ht="14.25" customHeight="1">
      <c r="A77" s="99">
        <v>622</v>
      </c>
      <c r="B77" s="87" t="s">
        <v>376</v>
      </c>
      <c r="C77" s="225"/>
      <c r="D77" s="131"/>
      <c r="E77" s="138"/>
      <c r="F77" s="132"/>
      <c r="G77" s="133"/>
      <c r="H77" s="133"/>
      <c r="I77" s="133"/>
      <c r="J77" s="245"/>
      <c r="K77" s="266"/>
      <c r="L77" s="133"/>
      <c r="M77" s="132"/>
      <c r="N77" s="132"/>
      <c r="O77" s="132"/>
      <c r="P77" s="229"/>
      <c r="Q77" s="266"/>
      <c r="R77" s="136"/>
      <c r="S77" s="133"/>
      <c r="T77" s="133"/>
      <c r="U77" s="245"/>
      <c r="V77" s="235"/>
      <c r="W77" s="132"/>
      <c r="X77" s="132"/>
      <c r="Y77" s="132"/>
      <c r="Z77" s="132"/>
      <c r="AA77" s="132"/>
      <c r="AB77" s="132"/>
      <c r="AC77" s="131"/>
      <c r="AD77" s="132"/>
      <c r="AE77" s="133"/>
      <c r="AF77" s="132"/>
      <c r="AG77" s="132"/>
      <c r="AH77" s="133"/>
      <c r="AI77" s="228"/>
      <c r="AJ77" s="193">
        <f>2385-2385</f>
        <v>0</v>
      </c>
      <c r="AK77" s="247"/>
      <c r="AL77" s="249"/>
      <c r="AN77" s="249"/>
    </row>
    <row r="78" spans="1:40" ht="14.25" customHeight="1">
      <c r="A78" s="99">
        <v>623</v>
      </c>
      <c r="B78" s="87" t="s">
        <v>510</v>
      </c>
      <c r="C78" s="225"/>
      <c r="D78" s="131"/>
      <c r="E78" s="138"/>
      <c r="F78" s="132"/>
      <c r="G78" s="133"/>
      <c r="H78" s="133"/>
      <c r="I78" s="133"/>
      <c r="J78" s="254"/>
      <c r="K78" s="243"/>
      <c r="L78" s="133"/>
      <c r="M78" s="132"/>
      <c r="N78" s="132"/>
      <c r="O78" s="132"/>
      <c r="P78" s="133"/>
      <c r="Q78" s="267"/>
      <c r="R78" s="133"/>
      <c r="S78" s="133"/>
      <c r="T78" s="133"/>
      <c r="U78" s="254"/>
      <c r="V78" s="137"/>
      <c r="W78" s="132"/>
      <c r="X78" s="132"/>
      <c r="Y78" s="132"/>
      <c r="Z78" s="132"/>
      <c r="AA78" s="132"/>
      <c r="AB78" s="132"/>
      <c r="AC78" s="131"/>
      <c r="AD78" s="132"/>
      <c r="AE78" s="133"/>
      <c r="AF78" s="132"/>
      <c r="AG78" s="132"/>
      <c r="AH78" s="133"/>
      <c r="AI78" s="228"/>
      <c r="AJ78" s="193">
        <v>31543</v>
      </c>
      <c r="AK78" s="247"/>
      <c r="AL78" s="249"/>
      <c r="AN78" s="249"/>
    </row>
    <row r="79" spans="1:40" ht="14.25" customHeight="1">
      <c r="A79" s="99">
        <v>630</v>
      </c>
      <c r="B79" s="87" t="s">
        <v>94</v>
      </c>
      <c r="C79" s="225"/>
      <c r="D79" s="131"/>
      <c r="E79" s="138"/>
      <c r="F79" s="132"/>
      <c r="G79" s="133"/>
      <c r="H79" s="133"/>
      <c r="I79" s="133"/>
      <c r="J79" s="131"/>
      <c r="K79" s="133"/>
      <c r="L79" s="133"/>
      <c r="M79" s="132"/>
      <c r="N79" s="132"/>
      <c r="O79" s="132"/>
      <c r="P79" s="133"/>
      <c r="Q79" s="133"/>
      <c r="R79" s="281"/>
      <c r="S79" s="133"/>
      <c r="T79" s="133"/>
      <c r="U79" s="133"/>
      <c r="V79" s="133"/>
      <c r="W79" s="132"/>
      <c r="X79" s="132"/>
      <c r="Y79" s="132"/>
      <c r="Z79" s="132"/>
      <c r="AA79" s="132"/>
      <c r="AB79" s="132"/>
      <c r="AC79" s="131"/>
      <c r="AD79" s="132"/>
      <c r="AE79" s="133"/>
      <c r="AF79" s="132"/>
      <c r="AG79" s="132"/>
      <c r="AH79" s="133"/>
      <c r="AI79" s="228"/>
      <c r="AJ79" s="193">
        <v>0</v>
      </c>
      <c r="AK79" s="247"/>
      <c r="AL79" s="249"/>
      <c r="AN79" s="249"/>
    </row>
    <row r="80" spans="1:40" ht="14.25" customHeight="1">
      <c r="A80" s="99">
        <v>641</v>
      </c>
      <c r="B80" s="87" t="s">
        <v>95</v>
      </c>
      <c r="C80" s="225"/>
      <c r="D80" s="131"/>
      <c r="E80" s="138"/>
      <c r="F80" s="132"/>
      <c r="G80" s="133"/>
      <c r="H80" s="133"/>
      <c r="I80" s="133"/>
      <c r="J80" s="131"/>
      <c r="K80" s="133"/>
      <c r="L80" s="133"/>
      <c r="M80" s="132"/>
      <c r="N80" s="132"/>
      <c r="O80" s="132"/>
      <c r="P80" s="133"/>
      <c r="Q80" s="133"/>
      <c r="R80" s="267"/>
      <c r="S80" s="133"/>
      <c r="T80" s="133"/>
      <c r="U80" s="133"/>
      <c r="V80" s="133"/>
      <c r="W80" s="132"/>
      <c r="X80" s="132"/>
      <c r="Y80" s="132"/>
      <c r="Z80" s="132"/>
      <c r="AA80" s="132"/>
      <c r="AB80" s="132"/>
      <c r="AC80" s="131"/>
      <c r="AD80" s="132"/>
      <c r="AE80" s="133"/>
      <c r="AF80" s="132"/>
      <c r="AG80" s="132"/>
      <c r="AH80" s="133"/>
      <c r="AI80" s="228"/>
      <c r="AJ80" s="193">
        <v>0</v>
      </c>
      <c r="AK80" s="247"/>
      <c r="AL80" s="249"/>
      <c r="AN80" s="249"/>
    </row>
    <row r="81" spans="1:40" ht="14.25" customHeight="1">
      <c r="A81" s="99">
        <v>650</v>
      </c>
      <c r="B81" s="87" t="s">
        <v>96</v>
      </c>
      <c r="C81" s="225"/>
      <c r="D81" s="131"/>
      <c r="E81" s="138"/>
      <c r="F81" s="132"/>
      <c r="G81" s="133"/>
      <c r="H81" s="133"/>
      <c r="I81" s="133"/>
      <c r="J81" s="131"/>
      <c r="K81" s="133"/>
      <c r="L81" s="133"/>
      <c r="M81" s="132"/>
      <c r="N81" s="132"/>
      <c r="O81" s="132"/>
      <c r="P81" s="133"/>
      <c r="Q81" s="133"/>
      <c r="R81" s="131"/>
      <c r="S81" s="133"/>
      <c r="T81" s="133"/>
      <c r="U81" s="133"/>
      <c r="V81" s="133"/>
      <c r="W81" s="132"/>
      <c r="X81" s="132"/>
      <c r="Y81" s="132"/>
      <c r="Z81" s="132"/>
      <c r="AA81" s="132"/>
      <c r="AB81" s="132"/>
      <c r="AC81" s="131"/>
      <c r="AD81" s="132"/>
      <c r="AE81" s="133"/>
      <c r="AF81" s="132"/>
      <c r="AG81" s="132"/>
      <c r="AH81" s="133"/>
      <c r="AI81" s="228"/>
      <c r="AJ81" s="193">
        <v>0</v>
      </c>
      <c r="AK81" s="247"/>
      <c r="AL81" s="249"/>
      <c r="AN81" s="249"/>
    </row>
    <row r="82" spans="1:40" ht="14.25" customHeight="1">
      <c r="A82" s="99">
        <v>651</v>
      </c>
      <c r="B82" s="87" t="s">
        <v>97</v>
      </c>
      <c r="C82" s="225"/>
      <c r="D82" s="131"/>
      <c r="E82" s="138"/>
      <c r="F82" s="132"/>
      <c r="G82" s="133"/>
      <c r="H82" s="133"/>
      <c r="I82" s="133"/>
      <c r="J82" s="131"/>
      <c r="K82" s="133"/>
      <c r="L82" s="133"/>
      <c r="M82" s="132"/>
      <c r="N82" s="132"/>
      <c r="O82" s="132"/>
      <c r="P82" s="133"/>
      <c r="Q82" s="133"/>
      <c r="R82" s="278"/>
      <c r="S82" s="133"/>
      <c r="T82" s="133"/>
      <c r="U82" s="133"/>
      <c r="V82" s="133"/>
      <c r="W82" s="132"/>
      <c r="X82" s="132"/>
      <c r="Y82" s="132"/>
      <c r="Z82" s="132"/>
      <c r="AA82" s="132"/>
      <c r="AB82" s="132"/>
      <c r="AC82" s="131"/>
      <c r="AD82" s="132"/>
      <c r="AE82" s="133"/>
      <c r="AF82" s="132"/>
      <c r="AG82" s="132"/>
      <c r="AH82" s="133"/>
      <c r="AI82" s="228"/>
      <c r="AJ82" s="193">
        <v>0</v>
      </c>
      <c r="AK82" s="247"/>
      <c r="AL82" s="249"/>
      <c r="AN82" s="249"/>
    </row>
    <row r="83" spans="1:40" ht="14.25" customHeight="1">
      <c r="A83" s="99">
        <v>652</v>
      </c>
      <c r="B83" s="87" t="s">
        <v>98</v>
      </c>
      <c r="C83" s="225"/>
      <c r="D83" s="133"/>
      <c r="E83" s="138"/>
      <c r="F83" s="132"/>
      <c r="G83" s="133"/>
      <c r="H83" s="133"/>
      <c r="I83" s="133"/>
      <c r="J83" s="244"/>
      <c r="K83" s="304"/>
      <c r="L83" s="133"/>
      <c r="M83" s="132"/>
      <c r="N83" s="132"/>
      <c r="O83" s="132"/>
      <c r="P83" s="133"/>
      <c r="Q83" s="278"/>
      <c r="R83" s="133"/>
      <c r="S83" s="133"/>
      <c r="T83" s="133"/>
      <c r="U83" s="244"/>
      <c r="V83" s="229"/>
      <c r="W83" s="132"/>
      <c r="X83" s="132"/>
      <c r="Y83" s="132"/>
      <c r="Z83" s="132"/>
      <c r="AA83" s="132"/>
      <c r="AB83" s="132"/>
      <c r="AC83" s="133"/>
      <c r="AD83" s="132"/>
      <c r="AE83" s="133"/>
      <c r="AF83" s="132"/>
      <c r="AG83" s="132"/>
      <c r="AH83" s="133"/>
      <c r="AI83" s="228"/>
      <c r="AJ83" s="193">
        <v>2761</v>
      </c>
      <c r="AK83" s="247"/>
      <c r="AL83" s="249"/>
      <c r="AN83" s="249"/>
    </row>
    <row r="84" spans="1:40" ht="14.25" customHeight="1">
      <c r="A84" s="377" t="s">
        <v>99</v>
      </c>
      <c r="B84" s="378"/>
      <c r="C84" s="225">
        <f>SUM(C71:C83)</f>
        <v>0</v>
      </c>
      <c r="D84" s="133">
        <f aca="true" t="shared" si="6" ref="D84:AH84">SUM(D71:D83)</f>
        <v>0</v>
      </c>
      <c r="E84" s="138">
        <f t="shared" si="6"/>
        <v>0</v>
      </c>
      <c r="F84" s="132">
        <f t="shared" si="6"/>
        <v>0</v>
      </c>
      <c r="G84" s="133">
        <f t="shared" si="6"/>
        <v>0</v>
      </c>
      <c r="H84" s="133">
        <f t="shared" si="6"/>
        <v>0</v>
      </c>
      <c r="I84" s="133">
        <f t="shared" si="6"/>
        <v>0</v>
      </c>
      <c r="J84" s="133">
        <f t="shared" si="6"/>
        <v>0</v>
      </c>
      <c r="K84" s="133">
        <f t="shared" si="6"/>
        <v>0</v>
      </c>
      <c r="L84" s="133">
        <f t="shared" si="6"/>
        <v>0</v>
      </c>
      <c r="M84" s="132">
        <f t="shared" si="6"/>
        <v>0</v>
      </c>
      <c r="N84" s="132">
        <f t="shared" si="6"/>
        <v>0</v>
      </c>
      <c r="O84" s="132">
        <f t="shared" si="6"/>
        <v>0</v>
      </c>
      <c r="P84" s="133">
        <f t="shared" si="6"/>
        <v>0</v>
      </c>
      <c r="Q84" s="133">
        <f t="shared" si="6"/>
        <v>0</v>
      </c>
      <c r="R84" s="133">
        <f t="shared" si="6"/>
        <v>0</v>
      </c>
      <c r="S84" s="133">
        <f t="shared" si="6"/>
        <v>0</v>
      </c>
      <c r="T84" s="133">
        <f t="shared" si="6"/>
        <v>0</v>
      </c>
      <c r="U84" s="133">
        <f t="shared" si="6"/>
        <v>0</v>
      </c>
      <c r="V84" s="133">
        <f t="shared" si="6"/>
        <v>0</v>
      </c>
      <c r="W84" s="132">
        <f t="shared" si="6"/>
        <v>0</v>
      </c>
      <c r="X84" s="132">
        <f t="shared" si="6"/>
        <v>0</v>
      </c>
      <c r="Y84" s="132">
        <f t="shared" si="6"/>
        <v>0</v>
      </c>
      <c r="Z84" s="132">
        <f t="shared" si="6"/>
        <v>0</v>
      </c>
      <c r="AA84" s="132">
        <f t="shared" si="6"/>
        <v>0</v>
      </c>
      <c r="AB84" s="132">
        <f t="shared" si="6"/>
        <v>0</v>
      </c>
      <c r="AC84" s="131">
        <f t="shared" si="6"/>
        <v>0</v>
      </c>
      <c r="AD84" s="132">
        <f t="shared" si="6"/>
        <v>0</v>
      </c>
      <c r="AE84" s="131">
        <f t="shared" si="6"/>
        <v>0</v>
      </c>
      <c r="AF84" s="132">
        <f t="shared" si="6"/>
        <v>0</v>
      </c>
      <c r="AG84" s="132">
        <f t="shared" si="6"/>
        <v>0</v>
      </c>
      <c r="AH84" s="133">
        <f t="shared" si="6"/>
        <v>0</v>
      </c>
      <c r="AI84" s="315">
        <f>SUM(AI71:AI83)</f>
        <v>0</v>
      </c>
      <c r="AJ84" s="193">
        <f>SUM(AJ71:AJ83)</f>
        <v>172025</v>
      </c>
      <c r="AK84" s="83"/>
      <c r="AL84" s="249"/>
      <c r="AN84" s="249"/>
    </row>
    <row r="85" spans="1:40" ht="8.25" customHeight="1">
      <c r="A85" s="97"/>
      <c r="B85" s="98"/>
      <c r="C85" s="137"/>
      <c r="D85" s="137"/>
      <c r="E85" s="137"/>
      <c r="F85" s="137"/>
      <c r="G85" s="137"/>
      <c r="H85" s="137"/>
      <c r="I85" s="137"/>
      <c r="J85" s="137"/>
      <c r="K85" s="137"/>
      <c r="L85" s="137"/>
      <c r="M85" s="137"/>
      <c r="N85" s="137"/>
      <c r="O85" s="137"/>
      <c r="P85" s="137"/>
      <c r="Q85" s="137"/>
      <c r="R85" s="137"/>
      <c r="S85" s="137"/>
      <c r="T85" s="137"/>
      <c r="U85" s="137"/>
      <c r="V85" s="137"/>
      <c r="W85" s="137"/>
      <c r="X85" s="137"/>
      <c r="Y85" s="137"/>
      <c r="Z85" s="137"/>
      <c r="AA85" s="137"/>
      <c r="AB85" s="137"/>
      <c r="AC85" s="137"/>
      <c r="AD85" s="137"/>
      <c r="AE85" s="137"/>
      <c r="AF85" s="137"/>
      <c r="AG85" s="137"/>
      <c r="AH85" s="137"/>
      <c r="AI85" s="137"/>
      <c r="AJ85" s="194"/>
      <c r="AK85" s="247"/>
      <c r="AL85" s="249"/>
      <c r="AM85" s="249"/>
      <c r="AN85" s="249"/>
    </row>
    <row r="86" spans="1:40" ht="15">
      <c r="A86" s="84" t="s">
        <v>100</v>
      </c>
      <c r="B86" s="85" t="s">
        <v>101</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32"/>
      <c r="AD86" s="132"/>
      <c r="AE86" s="132"/>
      <c r="AF86" s="132"/>
      <c r="AG86" s="132"/>
      <c r="AH86" s="132"/>
      <c r="AI86" s="132"/>
      <c r="AJ86" s="192"/>
      <c r="AK86" s="247"/>
      <c r="AL86" s="249"/>
      <c r="AM86" s="249"/>
      <c r="AN86" s="249"/>
    </row>
    <row r="87" spans="1:40" ht="14.25" customHeight="1">
      <c r="A87" s="99">
        <v>711</v>
      </c>
      <c r="B87" s="87" t="s">
        <v>102</v>
      </c>
      <c r="C87" s="225"/>
      <c r="D87" s="131"/>
      <c r="E87" s="138"/>
      <c r="F87" s="132"/>
      <c r="G87" s="133"/>
      <c r="H87" s="133"/>
      <c r="I87" s="133"/>
      <c r="J87" s="131"/>
      <c r="K87" s="133"/>
      <c r="L87" s="133"/>
      <c r="M87" s="132"/>
      <c r="N87" s="132"/>
      <c r="O87" s="132"/>
      <c r="P87" s="133"/>
      <c r="Q87" s="133"/>
      <c r="R87" s="226"/>
      <c r="S87" s="133"/>
      <c r="T87" s="133"/>
      <c r="U87" s="133"/>
      <c r="V87" s="133"/>
      <c r="W87" s="132"/>
      <c r="X87" s="132"/>
      <c r="Y87" s="132"/>
      <c r="Z87" s="132"/>
      <c r="AA87" s="132"/>
      <c r="AB87" s="132"/>
      <c r="AC87" s="131"/>
      <c r="AD87" s="132"/>
      <c r="AE87" s="133"/>
      <c r="AF87" s="132"/>
      <c r="AG87" s="132"/>
      <c r="AH87" s="133"/>
      <c r="AI87" s="228"/>
      <c r="AJ87" s="193">
        <v>0</v>
      </c>
      <c r="AK87" s="247"/>
      <c r="AL87" s="249"/>
      <c r="AN87" s="270"/>
    </row>
    <row r="88" spans="1:40" ht="14.25" customHeight="1">
      <c r="A88" s="99">
        <v>712</v>
      </c>
      <c r="B88" s="87" t="s">
        <v>103</v>
      </c>
      <c r="C88" s="225"/>
      <c r="D88" s="131"/>
      <c r="E88" s="138"/>
      <c r="F88" s="132"/>
      <c r="G88" s="133"/>
      <c r="H88" s="133"/>
      <c r="I88" s="133"/>
      <c r="J88" s="131"/>
      <c r="K88" s="133"/>
      <c r="L88" s="133"/>
      <c r="M88" s="132"/>
      <c r="N88" s="132"/>
      <c r="O88" s="132"/>
      <c r="P88" s="133"/>
      <c r="Q88" s="133"/>
      <c r="R88" s="226"/>
      <c r="S88" s="133"/>
      <c r="T88" s="133"/>
      <c r="U88" s="133"/>
      <c r="V88" s="133"/>
      <c r="W88" s="132"/>
      <c r="X88" s="132"/>
      <c r="Y88" s="132"/>
      <c r="Z88" s="132"/>
      <c r="AA88" s="132"/>
      <c r="AB88" s="132"/>
      <c r="AC88" s="131"/>
      <c r="AD88" s="132"/>
      <c r="AE88" s="133"/>
      <c r="AF88" s="132"/>
      <c r="AG88" s="132"/>
      <c r="AH88" s="133"/>
      <c r="AI88" s="228"/>
      <c r="AJ88" s="193">
        <v>0</v>
      </c>
      <c r="AK88" s="247"/>
      <c r="AL88" s="249"/>
      <c r="AN88" s="249"/>
    </row>
    <row r="89" spans="1:40" ht="14.25" customHeight="1">
      <c r="A89" s="99">
        <v>714</v>
      </c>
      <c r="B89" s="87" t="s">
        <v>104</v>
      </c>
      <c r="C89" s="225"/>
      <c r="D89" s="133"/>
      <c r="E89" s="138"/>
      <c r="F89" s="132"/>
      <c r="G89" s="133"/>
      <c r="H89" s="133"/>
      <c r="I89" s="133"/>
      <c r="J89" s="133"/>
      <c r="K89" s="133"/>
      <c r="L89" s="133"/>
      <c r="M89" s="132"/>
      <c r="N89" s="132"/>
      <c r="O89" s="132"/>
      <c r="P89" s="133"/>
      <c r="Q89" s="133"/>
      <c r="R89" s="226"/>
      <c r="S89" s="133"/>
      <c r="T89" s="133"/>
      <c r="U89" s="133"/>
      <c r="V89" s="133"/>
      <c r="W89" s="132"/>
      <c r="X89" s="132"/>
      <c r="Y89" s="132"/>
      <c r="Z89" s="132"/>
      <c r="AA89" s="132"/>
      <c r="AB89" s="132"/>
      <c r="AC89" s="133"/>
      <c r="AD89" s="132"/>
      <c r="AE89" s="133"/>
      <c r="AF89" s="132"/>
      <c r="AG89" s="132"/>
      <c r="AH89" s="133"/>
      <c r="AI89" s="228"/>
      <c r="AJ89" s="351">
        <f>5886+38</f>
        <v>5924</v>
      </c>
      <c r="AK89" s="247"/>
      <c r="AL89" s="249"/>
      <c r="AN89" s="249"/>
    </row>
    <row r="90" spans="1:40" ht="14.25" customHeight="1">
      <c r="A90" s="99">
        <v>715</v>
      </c>
      <c r="B90" s="87" t="s">
        <v>512</v>
      </c>
      <c r="C90" s="225"/>
      <c r="D90" s="133"/>
      <c r="E90" s="138"/>
      <c r="F90" s="132"/>
      <c r="G90" s="133"/>
      <c r="H90" s="133"/>
      <c r="I90" s="133"/>
      <c r="J90" s="133"/>
      <c r="K90" s="133"/>
      <c r="L90" s="133"/>
      <c r="M90" s="132"/>
      <c r="N90" s="132"/>
      <c r="O90" s="132"/>
      <c r="P90" s="133"/>
      <c r="Q90" s="133"/>
      <c r="R90" s="226"/>
      <c r="S90" s="133"/>
      <c r="T90" s="133"/>
      <c r="U90" s="133"/>
      <c r="V90" s="133"/>
      <c r="W90" s="132"/>
      <c r="X90" s="132"/>
      <c r="Y90" s="132"/>
      <c r="Z90" s="132"/>
      <c r="AA90" s="132"/>
      <c r="AB90" s="132"/>
      <c r="AC90" s="133"/>
      <c r="AD90" s="132"/>
      <c r="AE90" s="133"/>
      <c r="AF90" s="132"/>
      <c r="AG90" s="132"/>
      <c r="AH90" s="133"/>
      <c r="AI90" s="228"/>
      <c r="AJ90" s="351">
        <f>4060+531</f>
        <v>4591</v>
      </c>
      <c r="AK90" s="247"/>
      <c r="AL90" s="249"/>
      <c r="AN90" s="249"/>
    </row>
    <row r="91" spans="1:40" ht="14.25" customHeight="1">
      <c r="A91" s="99">
        <v>716</v>
      </c>
      <c r="B91" s="87" t="s">
        <v>513</v>
      </c>
      <c r="C91" s="225"/>
      <c r="D91" s="133"/>
      <c r="E91" s="138"/>
      <c r="F91" s="132"/>
      <c r="G91" s="133"/>
      <c r="H91" s="133"/>
      <c r="I91" s="133"/>
      <c r="J91" s="133"/>
      <c r="K91" s="133"/>
      <c r="L91" s="133"/>
      <c r="M91" s="132"/>
      <c r="N91" s="132"/>
      <c r="O91" s="132"/>
      <c r="P91" s="133"/>
      <c r="Q91" s="133"/>
      <c r="R91" s="226"/>
      <c r="S91" s="133"/>
      <c r="T91" s="133"/>
      <c r="U91" s="133"/>
      <c r="V91" s="133"/>
      <c r="W91" s="132"/>
      <c r="X91" s="132"/>
      <c r="Y91" s="132"/>
      <c r="Z91" s="132"/>
      <c r="AA91" s="132"/>
      <c r="AB91" s="132"/>
      <c r="AC91" s="133"/>
      <c r="AD91" s="132"/>
      <c r="AE91" s="133"/>
      <c r="AF91" s="132"/>
      <c r="AG91" s="132"/>
      <c r="AH91" s="133"/>
      <c r="AI91" s="228"/>
      <c r="AJ91" s="193">
        <v>0</v>
      </c>
      <c r="AK91" s="247"/>
      <c r="AL91" s="249"/>
      <c r="AN91" s="249"/>
    </row>
    <row r="92" spans="1:40" ht="14.25" customHeight="1">
      <c r="A92" s="99">
        <v>721</v>
      </c>
      <c r="B92" s="87" t="s">
        <v>105</v>
      </c>
      <c r="C92" s="225"/>
      <c r="D92" s="131"/>
      <c r="E92" s="138"/>
      <c r="F92" s="132"/>
      <c r="G92" s="133"/>
      <c r="H92" s="133"/>
      <c r="I92" s="133"/>
      <c r="J92" s="131"/>
      <c r="K92" s="133"/>
      <c r="L92" s="133"/>
      <c r="M92" s="132"/>
      <c r="N92" s="132"/>
      <c r="O92" s="132"/>
      <c r="P92" s="133"/>
      <c r="Q92" s="133"/>
      <c r="R92" s="226"/>
      <c r="S92" s="133"/>
      <c r="T92" s="133"/>
      <c r="U92" s="133"/>
      <c r="V92" s="133"/>
      <c r="W92" s="132"/>
      <c r="X92" s="132"/>
      <c r="Y92" s="132"/>
      <c r="Z92" s="132"/>
      <c r="AA92" s="132"/>
      <c r="AB92" s="132"/>
      <c r="AC92" s="131"/>
      <c r="AD92" s="132"/>
      <c r="AE92" s="133"/>
      <c r="AF92" s="132"/>
      <c r="AG92" s="132"/>
      <c r="AH92" s="133"/>
      <c r="AI92" s="228"/>
      <c r="AJ92" s="351">
        <f>9195+22</f>
        <v>9217</v>
      </c>
      <c r="AK92" s="247"/>
      <c r="AL92" s="249"/>
      <c r="AN92" s="249"/>
    </row>
    <row r="93" spans="1:40" ht="14.25" customHeight="1">
      <c r="A93" s="99">
        <v>722</v>
      </c>
      <c r="B93" s="87" t="s">
        <v>383</v>
      </c>
      <c r="C93" s="225"/>
      <c r="D93" s="133"/>
      <c r="E93" s="138"/>
      <c r="F93" s="132"/>
      <c r="G93" s="133"/>
      <c r="H93" s="133"/>
      <c r="I93" s="133"/>
      <c r="J93" s="133"/>
      <c r="K93" s="133"/>
      <c r="L93" s="133"/>
      <c r="M93" s="132"/>
      <c r="N93" s="132"/>
      <c r="O93" s="131"/>
      <c r="P93" s="133"/>
      <c r="Q93" s="133"/>
      <c r="R93" s="226"/>
      <c r="S93" s="133"/>
      <c r="T93" s="133"/>
      <c r="U93" s="133"/>
      <c r="V93" s="133"/>
      <c r="W93" s="132"/>
      <c r="X93" s="132"/>
      <c r="Y93" s="132"/>
      <c r="Z93" s="132"/>
      <c r="AA93" s="132"/>
      <c r="AB93" s="132"/>
      <c r="AC93" s="133"/>
      <c r="AD93" s="132"/>
      <c r="AE93" s="133"/>
      <c r="AF93" s="132"/>
      <c r="AG93" s="132"/>
      <c r="AH93" s="133"/>
      <c r="AI93" s="228"/>
      <c r="AJ93" s="351" t="s">
        <v>450</v>
      </c>
      <c r="AK93" s="247"/>
      <c r="AL93" s="249"/>
      <c r="AN93" s="249"/>
    </row>
    <row r="94" spans="1:40" ht="14.25" customHeight="1">
      <c r="A94" s="99">
        <v>723</v>
      </c>
      <c r="B94" s="87" t="s">
        <v>106</v>
      </c>
      <c r="C94" s="225"/>
      <c r="D94" s="131"/>
      <c r="E94" s="138"/>
      <c r="F94" s="132"/>
      <c r="G94" s="133"/>
      <c r="H94" s="133"/>
      <c r="I94" s="133"/>
      <c r="J94" s="131"/>
      <c r="K94" s="133"/>
      <c r="L94" s="133"/>
      <c r="M94" s="132"/>
      <c r="N94" s="132"/>
      <c r="O94" s="132"/>
      <c r="P94" s="133"/>
      <c r="Q94" s="133"/>
      <c r="R94" s="226"/>
      <c r="S94" s="133"/>
      <c r="T94" s="133"/>
      <c r="U94" s="133"/>
      <c r="V94" s="133"/>
      <c r="W94" s="132"/>
      <c r="X94" s="132"/>
      <c r="Y94" s="132"/>
      <c r="Z94" s="132"/>
      <c r="AA94" s="132"/>
      <c r="AB94" s="132"/>
      <c r="AC94" s="131"/>
      <c r="AD94" s="132"/>
      <c r="AE94" s="133"/>
      <c r="AF94" s="132"/>
      <c r="AG94" s="132"/>
      <c r="AH94" s="133"/>
      <c r="AI94" s="228"/>
      <c r="AJ94" s="351">
        <v>5016</v>
      </c>
      <c r="AK94" s="247"/>
      <c r="AL94" s="249"/>
      <c r="AN94" s="249"/>
    </row>
    <row r="95" spans="1:40" ht="14.25" customHeight="1">
      <c r="A95" s="99">
        <v>724</v>
      </c>
      <c r="B95" s="87" t="s">
        <v>107</v>
      </c>
      <c r="C95" s="225"/>
      <c r="D95" s="131"/>
      <c r="E95" s="138"/>
      <c r="F95" s="132"/>
      <c r="G95" s="133"/>
      <c r="H95" s="133"/>
      <c r="I95" s="133"/>
      <c r="J95" s="131"/>
      <c r="K95" s="133"/>
      <c r="L95" s="133"/>
      <c r="M95" s="132"/>
      <c r="N95" s="132"/>
      <c r="O95" s="132"/>
      <c r="P95" s="133"/>
      <c r="Q95" s="133"/>
      <c r="R95" s="226"/>
      <c r="S95" s="133"/>
      <c r="T95" s="133"/>
      <c r="U95" s="133"/>
      <c r="V95" s="133"/>
      <c r="W95" s="132"/>
      <c r="X95" s="132"/>
      <c r="Y95" s="132"/>
      <c r="Z95" s="132"/>
      <c r="AA95" s="132"/>
      <c r="AB95" s="132"/>
      <c r="AC95" s="131"/>
      <c r="AD95" s="132"/>
      <c r="AE95" s="133"/>
      <c r="AF95" s="132"/>
      <c r="AG95" s="132"/>
      <c r="AH95" s="133"/>
      <c r="AI95" s="228"/>
      <c r="AJ95" s="351">
        <f>1120-976</f>
        <v>144</v>
      </c>
      <c r="AK95" s="247"/>
      <c r="AL95" s="249"/>
      <c r="AN95" s="249"/>
    </row>
    <row r="96" spans="1:40" ht="14.25" customHeight="1">
      <c r="A96" s="99">
        <v>725</v>
      </c>
      <c r="B96" s="87" t="s">
        <v>108</v>
      </c>
      <c r="C96" s="320"/>
      <c r="D96" s="235"/>
      <c r="E96" s="132"/>
      <c r="F96" s="132"/>
      <c r="G96" s="235"/>
      <c r="H96" s="235"/>
      <c r="I96" s="235"/>
      <c r="J96" s="235"/>
      <c r="K96" s="235"/>
      <c r="L96" s="133"/>
      <c r="M96" s="132"/>
      <c r="N96" s="132"/>
      <c r="O96" s="132"/>
      <c r="P96" s="235"/>
      <c r="Q96" s="235"/>
      <c r="R96" s="132"/>
      <c r="S96" s="235"/>
      <c r="T96" s="235"/>
      <c r="U96" s="235"/>
      <c r="V96" s="235"/>
      <c r="W96" s="132"/>
      <c r="X96" s="132"/>
      <c r="Y96" s="132"/>
      <c r="Z96" s="132"/>
      <c r="AA96" s="132"/>
      <c r="AB96" s="132"/>
      <c r="AC96" s="235"/>
      <c r="AD96" s="132"/>
      <c r="AE96" s="235"/>
      <c r="AF96" s="132"/>
      <c r="AG96" s="132"/>
      <c r="AH96" s="235"/>
      <c r="AI96" s="132"/>
      <c r="AJ96" s="351">
        <f>32083-1430</f>
        <v>30653</v>
      </c>
      <c r="AK96" s="247"/>
      <c r="AL96" s="249"/>
      <c r="AN96" s="249"/>
    </row>
    <row r="97" spans="1:40" ht="14.25" customHeight="1">
      <c r="A97" s="99">
        <v>726</v>
      </c>
      <c r="B97" s="87" t="s">
        <v>384</v>
      </c>
      <c r="C97" s="320"/>
      <c r="D97" s="132"/>
      <c r="E97" s="132"/>
      <c r="F97" s="132"/>
      <c r="G97" s="132"/>
      <c r="H97" s="132"/>
      <c r="I97" s="132"/>
      <c r="J97" s="132"/>
      <c r="K97" s="132"/>
      <c r="L97" s="132"/>
      <c r="M97" s="133"/>
      <c r="N97" s="133"/>
      <c r="O97" s="132"/>
      <c r="P97" s="132"/>
      <c r="Q97" s="132"/>
      <c r="R97" s="132"/>
      <c r="S97" s="132"/>
      <c r="T97" s="132"/>
      <c r="U97" s="132"/>
      <c r="V97" s="132"/>
      <c r="W97" s="132"/>
      <c r="X97" s="132"/>
      <c r="Y97" s="132"/>
      <c r="Z97" s="132"/>
      <c r="AA97" s="132"/>
      <c r="AB97" s="132"/>
      <c r="AC97" s="132"/>
      <c r="AD97" s="132"/>
      <c r="AE97" s="131"/>
      <c r="AF97" s="132"/>
      <c r="AG97" s="132"/>
      <c r="AH97" s="132"/>
      <c r="AI97" s="132"/>
      <c r="AJ97" s="351">
        <f>35054-378</f>
        <v>34676</v>
      </c>
      <c r="AK97" s="247"/>
      <c r="AL97" s="249"/>
      <c r="AN97" s="249"/>
    </row>
    <row r="98" spans="1:40" ht="14.25" customHeight="1">
      <c r="A98" s="99">
        <v>727</v>
      </c>
      <c r="B98" s="87" t="s">
        <v>378</v>
      </c>
      <c r="C98" s="320"/>
      <c r="D98" s="132"/>
      <c r="E98" s="132"/>
      <c r="F98" s="132"/>
      <c r="G98" s="132"/>
      <c r="H98" s="132"/>
      <c r="I98" s="132"/>
      <c r="J98" s="132"/>
      <c r="K98" s="132"/>
      <c r="L98" s="139"/>
      <c r="M98" s="133"/>
      <c r="N98" s="133"/>
      <c r="O98" s="132"/>
      <c r="P98" s="132"/>
      <c r="Q98" s="132"/>
      <c r="R98" s="132"/>
      <c r="S98" s="132"/>
      <c r="T98" s="132"/>
      <c r="U98" s="132"/>
      <c r="V98" s="132"/>
      <c r="W98" s="132"/>
      <c r="X98" s="132"/>
      <c r="Y98" s="132"/>
      <c r="Z98" s="132"/>
      <c r="AA98" s="132"/>
      <c r="AB98" s="132"/>
      <c r="AC98" s="132"/>
      <c r="AD98" s="132"/>
      <c r="AE98" s="131"/>
      <c r="AF98" s="132"/>
      <c r="AG98" s="132"/>
      <c r="AH98" s="132"/>
      <c r="AI98" s="132"/>
      <c r="AJ98" s="193">
        <v>0</v>
      </c>
      <c r="AK98" s="247"/>
      <c r="AL98" s="249"/>
      <c r="AN98" s="249"/>
    </row>
    <row r="99" spans="1:40" ht="14.25" customHeight="1">
      <c r="A99" s="99">
        <v>728</v>
      </c>
      <c r="B99" s="87" t="s">
        <v>379</v>
      </c>
      <c r="C99" s="320"/>
      <c r="D99" s="132"/>
      <c r="E99" s="132"/>
      <c r="F99" s="132"/>
      <c r="G99" s="132"/>
      <c r="H99" s="132"/>
      <c r="I99" s="132"/>
      <c r="J99" s="132"/>
      <c r="K99" s="132"/>
      <c r="L99" s="139"/>
      <c r="M99" s="133"/>
      <c r="N99" s="133"/>
      <c r="O99" s="132"/>
      <c r="P99" s="132"/>
      <c r="Q99" s="132"/>
      <c r="R99" s="132"/>
      <c r="S99" s="132"/>
      <c r="T99" s="132"/>
      <c r="U99" s="132"/>
      <c r="V99" s="132"/>
      <c r="W99" s="132"/>
      <c r="X99" s="132"/>
      <c r="Y99" s="132"/>
      <c r="Z99" s="132"/>
      <c r="AA99" s="132"/>
      <c r="AB99" s="132"/>
      <c r="AC99" s="132"/>
      <c r="AD99" s="132"/>
      <c r="AE99" s="131"/>
      <c r="AF99" s="132"/>
      <c r="AG99" s="132"/>
      <c r="AH99" s="132"/>
      <c r="AI99" s="132"/>
      <c r="AJ99" s="193">
        <v>0</v>
      </c>
      <c r="AK99" s="247"/>
      <c r="AL99" s="249"/>
      <c r="AN99" s="249"/>
    </row>
    <row r="100" spans="1:40" ht="14.25" customHeight="1">
      <c r="A100" s="99">
        <v>729</v>
      </c>
      <c r="B100" s="87" t="s">
        <v>380</v>
      </c>
      <c r="C100" s="320"/>
      <c r="D100" s="321"/>
      <c r="E100" s="138"/>
      <c r="F100" s="132"/>
      <c r="G100" s="133"/>
      <c r="H100" s="133"/>
      <c r="I100" s="133"/>
      <c r="J100" s="133"/>
      <c r="K100" s="133"/>
      <c r="L100" s="133"/>
      <c r="M100" s="132"/>
      <c r="N100" s="132"/>
      <c r="O100" s="132"/>
      <c r="P100" s="133"/>
      <c r="Q100" s="133"/>
      <c r="R100" s="226"/>
      <c r="S100" s="133"/>
      <c r="T100" s="133"/>
      <c r="U100" s="133"/>
      <c r="V100" s="133"/>
      <c r="W100" s="132"/>
      <c r="X100" s="132"/>
      <c r="Y100" s="132"/>
      <c r="Z100" s="132"/>
      <c r="AA100" s="132"/>
      <c r="AB100" s="132"/>
      <c r="AC100" s="133"/>
      <c r="AD100" s="132"/>
      <c r="AE100" s="133"/>
      <c r="AF100" s="132"/>
      <c r="AG100" s="132"/>
      <c r="AH100" s="133"/>
      <c r="AI100" s="228"/>
      <c r="AJ100" s="193">
        <v>0</v>
      </c>
      <c r="AK100" s="247"/>
      <c r="AL100" s="249"/>
      <c r="AN100" s="249"/>
    </row>
    <row r="101" spans="1:40" ht="14.25" customHeight="1">
      <c r="A101" s="99">
        <v>730</v>
      </c>
      <c r="B101" s="87" t="s">
        <v>381</v>
      </c>
      <c r="C101" s="320"/>
      <c r="D101" s="321"/>
      <c r="E101" s="138"/>
      <c r="F101" s="132"/>
      <c r="G101" s="133"/>
      <c r="H101" s="133"/>
      <c r="I101" s="133"/>
      <c r="J101" s="133"/>
      <c r="K101" s="133"/>
      <c r="L101" s="133"/>
      <c r="M101" s="132"/>
      <c r="N101" s="132"/>
      <c r="O101" s="132"/>
      <c r="P101" s="133"/>
      <c r="Q101" s="133"/>
      <c r="R101" s="226"/>
      <c r="S101" s="133"/>
      <c r="T101" s="133"/>
      <c r="U101" s="133"/>
      <c r="V101" s="133"/>
      <c r="W101" s="132"/>
      <c r="X101" s="132"/>
      <c r="Y101" s="132"/>
      <c r="Z101" s="132"/>
      <c r="AA101" s="132"/>
      <c r="AB101" s="132"/>
      <c r="AC101" s="133"/>
      <c r="AD101" s="132"/>
      <c r="AE101" s="133"/>
      <c r="AF101" s="132"/>
      <c r="AG101" s="132"/>
      <c r="AH101" s="133"/>
      <c r="AI101" s="228"/>
      <c r="AJ101" s="193">
        <v>0</v>
      </c>
      <c r="AK101" s="247"/>
      <c r="AL101" s="249"/>
      <c r="AN101" s="249"/>
    </row>
    <row r="102" spans="1:40" ht="14.25" customHeight="1">
      <c r="A102" s="99">
        <v>731</v>
      </c>
      <c r="B102" s="87" t="s">
        <v>382</v>
      </c>
      <c r="C102" s="320"/>
      <c r="D102" s="321"/>
      <c r="E102" s="138"/>
      <c r="F102" s="132"/>
      <c r="G102" s="133"/>
      <c r="H102" s="133"/>
      <c r="I102" s="133"/>
      <c r="J102" s="133"/>
      <c r="K102" s="133"/>
      <c r="L102" s="133"/>
      <c r="M102" s="132"/>
      <c r="N102" s="132"/>
      <c r="O102" s="132"/>
      <c r="P102" s="133"/>
      <c r="Q102" s="133"/>
      <c r="R102" s="226"/>
      <c r="S102" s="133"/>
      <c r="T102" s="133"/>
      <c r="U102" s="133"/>
      <c r="V102" s="133"/>
      <c r="W102" s="132"/>
      <c r="X102" s="132"/>
      <c r="Y102" s="132"/>
      <c r="Z102" s="132"/>
      <c r="AA102" s="132"/>
      <c r="AB102" s="132"/>
      <c r="AC102" s="133"/>
      <c r="AD102" s="132"/>
      <c r="AE102" s="133"/>
      <c r="AF102" s="132"/>
      <c r="AG102" s="132"/>
      <c r="AH102" s="133"/>
      <c r="AI102" s="228"/>
      <c r="AJ102" s="193">
        <v>0</v>
      </c>
      <c r="AK102" s="247"/>
      <c r="AL102" s="249"/>
      <c r="AN102" s="249"/>
    </row>
    <row r="103" spans="1:40" ht="14.25" customHeight="1">
      <c r="A103" s="99">
        <v>732</v>
      </c>
      <c r="B103" s="87" t="s">
        <v>385</v>
      </c>
      <c r="C103" s="320"/>
      <c r="D103" s="235"/>
      <c r="E103" s="132"/>
      <c r="F103" s="132"/>
      <c r="G103" s="235"/>
      <c r="H103" s="235"/>
      <c r="I103" s="235"/>
      <c r="J103" s="235"/>
      <c r="K103" s="235"/>
      <c r="L103" s="133"/>
      <c r="M103" s="132"/>
      <c r="N103" s="132"/>
      <c r="O103" s="132"/>
      <c r="P103" s="235"/>
      <c r="Q103" s="235"/>
      <c r="R103" s="132"/>
      <c r="S103" s="235"/>
      <c r="T103" s="235"/>
      <c r="U103" s="235"/>
      <c r="V103" s="133"/>
      <c r="W103" s="132"/>
      <c r="X103" s="132"/>
      <c r="Y103" s="132"/>
      <c r="Z103" s="132"/>
      <c r="AA103" s="132"/>
      <c r="AB103" s="132"/>
      <c r="AC103" s="235"/>
      <c r="AD103" s="132"/>
      <c r="AE103" s="131"/>
      <c r="AF103" s="132"/>
      <c r="AG103" s="132"/>
      <c r="AH103" s="235"/>
      <c r="AI103" s="132"/>
      <c r="AJ103" s="193">
        <v>976</v>
      </c>
      <c r="AK103" s="247"/>
      <c r="AL103" s="249"/>
      <c r="AN103" s="249"/>
    </row>
    <row r="104" spans="1:40" ht="14.25" customHeight="1">
      <c r="A104" s="377" t="s">
        <v>109</v>
      </c>
      <c r="B104" s="378"/>
      <c r="C104" s="225">
        <f>SUM(C87:C103)</f>
        <v>0</v>
      </c>
      <c r="D104" s="133">
        <f aca="true" t="shared" si="7" ref="D104:AI104">SUM(D87:D103)</f>
        <v>0</v>
      </c>
      <c r="E104" s="138">
        <f t="shared" si="7"/>
        <v>0</v>
      </c>
      <c r="F104" s="132">
        <f t="shared" si="7"/>
        <v>0</v>
      </c>
      <c r="G104" s="133">
        <f t="shared" si="7"/>
        <v>0</v>
      </c>
      <c r="H104" s="133">
        <f t="shared" si="7"/>
        <v>0</v>
      </c>
      <c r="I104" s="133">
        <f t="shared" si="7"/>
        <v>0</v>
      </c>
      <c r="J104" s="133">
        <f t="shared" si="7"/>
        <v>0</v>
      </c>
      <c r="K104" s="133">
        <f t="shared" si="7"/>
        <v>0</v>
      </c>
      <c r="L104" s="133">
        <f t="shared" si="7"/>
        <v>0</v>
      </c>
      <c r="M104" s="131">
        <f t="shared" si="7"/>
        <v>0</v>
      </c>
      <c r="N104" s="131">
        <f t="shared" si="7"/>
        <v>0</v>
      </c>
      <c r="O104" s="227">
        <f t="shared" si="7"/>
        <v>0</v>
      </c>
      <c r="P104" s="133">
        <f t="shared" si="7"/>
        <v>0</v>
      </c>
      <c r="Q104" s="133">
        <f t="shared" si="7"/>
        <v>0</v>
      </c>
      <c r="R104" s="226">
        <f t="shared" si="7"/>
        <v>0</v>
      </c>
      <c r="S104" s="133">
        <f t="shared" si="7"/>
        <v>0</v>
      </c>
      <c r="T104" s="133">
        <f t="shared" si="7"/>
        <v>0</v>
      </c>
      <c r="U104" s="133">
        <f t="shared" si="7"/>
        <v>0</v>
      </c>
      <c r="V104" s="133">
        <f t="shared" si="7"/>
        <v>0</v>
      </c>
      <c r="W104" s="132">
        <f t="shared" si="7"/>
        <v>0</v>
      </c>
      <c r="X104" s="132">
        <f t="shared" si="7"/>
        <v>0</v>
      </c>
      <c r="Y104" s="132">
        <f t="shared" si="7"/>
        <v>0</v>
      </c>
      <c r="Z104" s="132">
        <f t="shared" si="7"/>
        <v>0</v>
      </c>
      <c r="AA104" s="132">
        <f t="shared" si="7"/>
        <v>0</v>
      </c>
      <c r="AB104" s="132">
        <f t="shared" si="7"/>
        <v>0</v>
      </c>
      <c r="AC104" s="131">
        <f t="shared" si="7"/>
        <v>0</v>
      </c>
      <c r="AD104" s="132">
        <f t="shared" si="7"/>
        <v>0</v>
      </c>
      <c r="AE104" s="131">
        <f t="shared" si="7"/>
        <v>0</v>
      </c>
      <c r="AF104" s="132">
        <f t="shared" si="7"/>
        <v>0</v>
      </c>
      <c r="AG104" s="132">
        <f t="shared" si="7"/>
        <v>0</v>
      </c>
      <c r="AH104" s="133">
        <f t="shared" si="7"/>
        <v>0</v>
      </c>
      <c r="AI104" s="315">
        <f t="shared" si="7"/>
        <v>0</v>
      </c>
      <c r="AJ104" s="193">
        <f>SUM(AJ87:AJ103)</f>
        <v>91197</v>
      </c>
      <c r="AK104" s="83"/>
      <c r="AL104" s="249"/>
      <c r="AN104" s="249"/>
    </row>
    <row r="105" spans="1:40" ht="8.25" customHeight="1">
      <c r="A105" s="97"/>
      <c r="B105" s="98"/>
      <c r="C105" s="137"/>
      <c r="D105" s="137"/>
      <c r="E105" s="137"/>
      <c r="F105" s="137"/>
      <c r="G105" s="137"/>
      <c r="H105" s="137"/>
      <c r="I105" s="137"/>
      <c r="J105" s="137"/>
      <c r="K105" s="137"/>
      <c r="L105" s="137"/>
      <c r="M105" s="137"/>
      <c r="N105" s="137"/>
      <c r="O105" s="137"/>
      <c r="P105" s="137"/>
      <c r="Q105" s="137"/>
      <c r="R105" s="137"/>
      <c r="S105" s="137"/>
      <c r="T105" s="137"/>
      <c r="U105" s="137"/>
      <c r="V105" s="137"/>
      <c r="W105" s="137"/>
      <c r="X105" s="137"/>
      <c r="Y105" s="137"/>
      <c r="Z105" s="137"/>
      <c r="AA105" s="137"/>
      <c r="AB105" s="137"/>
      <c r="AC105" s="137"/>
      <c r="AD105" s="137"/>
      <c r="AE105" s="137"/>
      <c r="AF105" s="137"/>
      <c r="AG105" s="137"/>
      <c r="AH105" s="137"/>
      <c r="AI105" s="137"/>
      <c r="AJ105" s="194"/>
      <c r="AK105" s="247"/>
      <c r="AL105" s="249"/>
      <c r="AM105" s="249"/>
      <c r="AN105" s="249"/>
    </row>
    <row r="106" spans="1:40" ht="14.25" customHeight="1">
      <c r="A106" s="84" t="s">
        <v>110</v>
      </c>
      <c r="B106" s="85" t="s">
        <v>111</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92"/>
      <c r="AK106" s="247"/>
      <c r="AL106" s="249"/>
      <c r="AM106" s="249"/>
      <c r="AN106" s="249"/>
    </row>
    <row r="107" spans="1:40" ht="14.25" customHeight="1">
      <c r="A107" s="99">
        <v>810</v>
      </c>
      <c r="B107" s="87" t="s">
        <v>112</v>
      </c>
      <c r="C107" s="225"/>
      <c r="D107" s="131"/>
      <c r="E107" s="138"/>
      <c r="F107" s="132"/>
      <c r="G107" s="133"/>
      <c r="H107" s="133"/>
      <c r="I107" s="133"/>
      <c r="J107" s="131"/>
      <c r="K107" s="133"/>
      <c r="L107" s="133"/>
      <c r="M107" s="132"/>
      <c r="N107" s="132"/>
      <c r="O107" s="132"/>
      <c r="P107" s="131"/>
      <c r="Q107" s="131"/>
      <c r="R107" s="226"/>
      <c r="S107" s="131"/>
      <c r="T107" s="131"/>
      <c r="U107" s="131"/>
      <c r="V107" s="131"/>
      <c r="W107" s="132"/>
      <c r="X107" s="132"/>
      <c r="Y107" s="132"/>
      <c r="Z107" s="132"/>
      <c r="AA107" s="132"/>
      <c r="AB107" s="132"/>
      <c r="AC107" s="131"/>
      <c r="AD107" s="132"/>
      <c r="AE107" s="133"/>
      <c r="AF107" s="132"/>
      <c r="AG107" s="132"/>
      <c r="AH107" s="133"/>
      <c r="AI107" s="228"/>
      <c r="AJ107" s="351">
        <v>251</v>
      </c>
      <c r="AK107" s="247"/>
      <c r="AL107" s="249"/>
      <c r="AN107" s="249"/>
    </row>
    <row r="108" spans="1:40" ht="14.25" customHeight="1">
      <c r="A108" s="99">
        <v>820</v>
      </c>
      <c r="B108" s="87" t="s">
        <v>113</v>
      </c>
      <c r="C108" s="225"/>
      <c r="D108" s="131"/>
      <c r="E108" s="138"/>
      <c r="F108" s="132"/>
      <c r="G108" s="133"/>
      <c r="H108" s="133"/>
      <c r="I108" s="133"/>
      <c r="J108" s="131"/>
      <c r="K108" s="133"/>
      <c r="L108" s="133"/>
      <c r="M108" s="132"/>
      <c r="N108" s="132"/>
      <c r="O108" s="132"/>
      <c r="P108" s="131"/>
      <c r="Q108" s="131"/>
      <c r="R108" s="226"/>
      <c r="S108" s="131"/>
      <c r="T108" s="131"/>
      <c r="U108" s="131"/>
      <c r="V108" s="131"/>
      <c r="W108" s="132"/>
      <c r="X108" s="132"/>
      <c r="Y108" s="132"/>
      <c r="Z108" s="132"/>
      <c r="AA108" s="132"/>
      <c r="AB108" s="132"/>
      <c r="AC108" s="131"/>
      <c r="AD108" s="132"/>
      <c r="AE108" s="133"/>
      <c r="AF108" s="132"/>
      <c r="AG108" s="132"/>
      <c r="AH108" s="133"/>
      <c r="AI108" s="228"/>
      <c r="AJ108" s="351">
        <f>17370-438</f>
        <v>16932</v>
      </c>
      <c r="AK108" s="247"/>
      <c r="AL108" s="249"/>
      <c r="AN108" s="249"/>
    </row>
    <row r="109" spans="1:40" ht="14.25" customHeight="1">
      <c r="A109" s="99">
        <v>821</v>
      </c>
      <c r="B109" s="87" t="s">
        <v>114</v>
      </c>
      <c r="C109" s="225"/>
      <c r="D109" s="131"/>
      <c r="E109" s="138"/>
      <c r="F109" s="132"/>
      <c r="G109" s="133"/>
      <c r="H109" s="133"/>
      <c r="I109" s="133"/>
      <c r="J109" s="131"/>
      <c r="K109" s="133"/>
      <c r="L109" s="133"/>
      <c r="M109" s="132"/>
      <c r="N109" s="132"/>
      <c r="O109" s="132"/>
      <c r="P109" s="131"/>
      <c r="Q109" s="131"/>
      <c r="R109" s="267"/>
      <c r="S109" s="131"/>
      <c r="T109" s="131"/>
      <c r="U109" s="131"/>
      <c r="V109" s="131"/>
      <c r="W109" s="132"/>
      <c r="X109" s="132"/>
      <c r="Y109" s="132"/>
      <c r="Z109" s="132"/>
      <c r="AA109" s="132"/>
      <c r="AB109" s="132"/>
      <c r="AC109" s="131"/>
      <c r="AD109" s="132"/>
      <c r="AE109" s="133"/>
      <c r="AF109" s="132"/>
      <c r="AG109" s="132"/>
      <c r="AH109" s="133"/>
      <c r="AI109" s="228"/>
      <c r="AJ109" s="351">
        <v>6579</v>
      </c>
      <c r="AK109" s="247"/>
      <c r="AL109" s="249"/>
      <c r="AN109" s="249"/>
    </row>
    <row r="110" spans="1:40" ht="14.25" customHeight="1">
      <c r="A110" s="99">
        <v>822</v>
      </c>
      <c r="B110" s="87" t="s">
        <v>115</v>
      </c>
      <c r="C110" s="225"/>
      <c r="D110" s="131"/>
      <c r="E110" s="138"/>
      <c r="F110" s="132"/>
      <c r="G110" s="133"/>
      <c r="H110" s="133"/>
      <c r="I110" s="133"/>
      <c r="J110" s="131"/>
      <c r="K110" s="133"/>
      <c r="L110" s="133"/>
      <c r="M110" s="132"/>
      <c r="N110" s="132"/>
      <c r="O110" s="132"/>
      <c r="P110" s="131"/>
      <c r="Q110" s="131"/>
      <c r="R110" s="131"/>
      <c r="S110" s="131"/>
      <c r="T110" s="131"/>
      <c r="U110" s="131"/>
      <c r="V110" s="131"/>
      <c r="W110" s="132"/>
      <c r="X110" s="132"/>
      <c r="Y110" s="132"/>
      <c r="Z110" s="132"/>
      <c r="AA110" s="132"/>
      <c r="AB110" s="132"/>
      <c r="AC110" s="131"/>
      <c r="AD110" s="132"/>
      <c r="AE110" s="133"/>
      <c r="AF110" s="132"/>
      <c r="AG110" s="132"/>
      <c r="AH110" s="133"/>
      <c r="AI110" s="228"/>
      <c r="AJ110" s="351">
        <f>16746-16321</f>
        <v>425</v>
      </c>
      <c r="AK110" s="247"/>
      <c r="AL110" s="249"/>
      <c r="AN110" s="249"/>
    </row>
    <row r="111" spans="1:40" ht="14.25" customHeight="1">
      <c r="A111" s="99">
        <v>823</v>
      </c>
      <c r="B111" s="87" t="s">
        <v>116</v>
      </c>
      <c r="C111" s="320"/>
      <c r="D111" s="229"/>
      <c r="E111" s="132"/>
      <c r="F111" s="132"/>
      <c r="G111" s="229"/>
      <c r="H111" s="229"/>
      <c r="I111" s="229"/>
      <c r="J111" s="229"/>
      <c r="K111" s="229"/>
      <c r="L111" s="133"/>
      <c r="M111" s="132"/>
      <c r="N111" s="132"/>
      <c r="O111" s="132"/>
      <c r="P111" s="229"/>
      <c r="Q111" s="229"/>
      <c r="R111" s="235"/>
      <c r="S111" s="229"/>
      <c r="T111" s="131"/>
      <c r="U111" s="229"/>
      <c r="V111" s="229"/>
      <c r="W111" s="132"/>
      <c r="X111" s="132"/>
      <c r="Y111" s="132"/>
      <c r="Z111" s="132"/>
      <c r="AA111" s="132"/>
      <c r="AB111" s="132"/>
      <c r="AC111" s="229"/>
      <c r="AD111" s="132"/>
      <c r="AE111" s="229"/>
      <c r="AF111" s="132"/>
      <c r="AG111" s="132"/>
      <c r="AH111" s="229"/>
      <c r="AI111" s="137"/>
      <c r="AJ111" s="351">
        <v>16321</v>
      </c>
      <c r="AK111" s="247"/>
      <c r="AL111" s="249"/>
      <c r="AN111" s="249"/>
    </row>
    <row r="112" spans="1:40" ht="14.25" customHeight="1">
      <c r="A112" s="99">
        <v>830</v>
      </c>
      <c r="B112" s="87" t="s">
        <v>117</v>
      </c>
      <c r="C112" s="225"/>
      <c r="D112" s="131"/>
      <c r="E112" s="138"/>
      <c r="F112" s="132"/>
      <c r="G112" s="133"/>
      <c r="H112" s="133"/>
      <c r="I112" s="133"/>
      <c r="J112" s="133"/>
      <c r="K112" s="133"/>
      <c r="L112" s="133"/>
      <c r="M112" s="132"/>
      <c r="N112" s="132"/>
      <c r="O112" s="132"/>
      <c r="P112" s="131"/>
      <c r="Q112" s="131"/>
      <c r="R112" s="267"/>
      <c r="S112" s="131"/>
      <c r="T112" s="131"/>
      <c r="U112" s="131"/>
      <c r="V112" s="131"/>
      <c r="W112" s="132"/>
      <c r="X112" s="132"/>
      <c r="Y112" s="132"/>
      <c r="Z112" s="132"/>
      <c r="AA112" s="132"/>
      <c r="AB112" s="132"/>
      <c r="AC112" s="131"/>
      <c r="AD112" s="132"/>
      <c r="AE112" s="133"/>
      <c r="AF112" s="132"/>
      <c r="AG112" s="132"/>
      <c r="AH112" s="133"/>
      <c r="AI112" s="225"/>
      <c r="AJ112" s="351">
        <f>229660-150</f>
        <v>229510</v>
      </c>
      <c r="AK112" s="247"/>
      <c r="AL112" s="249"/>
      <c r="AN112" s="249"/>
    </row>
    <row r="113" spans="1:40" ht="14.25" customHeight="1">
      <c r="A113" s="377" t="s">
        <v>118</v>
      </c>
      <c r="B113" s="378"/>
      <c r="C113" s="225">
        <f>SUM(C107:C112)</f>
        <v>0</v>
      </c>
      <c r="D113" s="133">
        <f aca="true" t="shared" si="8" ref="D113:AI113">SUM(D107:D112)</f>
        <v>0</v>
      </c>
      <c r="E113" s="138">
        <f t="shared" si="8"/>
        <v>0</v>
      </c>
      <c r="F113" s="132">
        <f t="shared" si="8"/>
        <v>0</v>
      </c>
      <c r="G113" s="133">
        <f t="shared" si="8"/>
        <v>0</v>
      </c>
      <c r="H113" s="133">
        <f t="shared" si="8"/>
        <v>0</v>
      </c>
      <c r="I113" s="133">
        <f t="shared" si="8"/>
        <v>0</v>
      </c>
      <c r="J113" s="133">
        <f t="shared" si="8"/>
        <v>0</v>
      </c>
      <c r="K113" s="133">
        <f t="shared" si="8"/>
        <v>0</v>
      </c>
      <c r="L113" s="133">
        <f t="shared" si="8"/>
        <v>0</v>
      </c>
      <c r="M113" s="132">
        <f t="shared" si="8"/>
        <v>0</v>
      </c>
      <c r="N113" s="132">
        <f t="shared" si="8"/>
        <v>0</v>
      </c>
      <c r="O113" s="132">
        <f t="shared" si="8"/>
        <v>0</v>
      </c>
      <c r="P113" s="131">
        <f t="shared" si="8"/>
        <v>0</v>
      </c>
      <c r="Q113" s="131">
        <f t="shared" si="8"/>
        <v>0</v>
      </c>
      <c r="R113" s="131">
        <f t="shared" si="8"/>
        <v>0</v>
      </c>
      <c r="S113" s="131">
        <f t="shared" si="8"/>
        <v>0</v>
      </c>
      <c r="T113" s="131">
        <f t="shared" si="8"/>
        <v>0</v>
      </c>
      <c r="U113" s="131">
        <f t="shared" si="8"/>
        <v>0</v>
      </c>
      <c r="V113" s="131">
        <f t="shared" si="8"/>
        <v>0</v>
      </c>
      <c r="W113" s="132">
        <f t="shared" si="8"/>
        <v>0</v>
      </c>
      <c r="X113" s="132">
        <f t="shared" si="8"/>
        <v>0</v>
      </c>
      <c r="Y113" s="132">
        <f t="shared" si="8"/>
        <v>0</v>
      </c>
      <c r="Z113" s="132">
        <f t="shared" si="8"/>
        <v>0</v>
      </c>
      <c r="AA113" s="132">
        <f t="shared" si="8"/>
        <v>0</v>
      </c>
      <c r="AB113" s="132">
        <f t="shared" si="8"/>
        <v>0</v>
      </c>
      <c r="AC113" s="131">
        <f t="shared" si="8"/>
        <v>0</v>
      </c>
      <c r="AD113" s="132">
        <f t="shared" si="8"/>
        <v>0</v>
      </c>
      <c r="AE113" s="131">
        <f t="shared" si="8"/>
        <v>0</v>
      </c>
      <c r="AF113" s="132">
        <f t="shared" si="8"/>
        <v>0</v>
      </c>
      <c r="AG113" s="132">
        <f t="shared" si="8"/>
        <v>0</v>
      </c>
      <c r="AH113" s="133">
        <f t="shared" si="8"/>
        <v>0</v>
      </c>
      <c r="AI113" s="103">
        <f t="shared" si="8"/>
        <v>0</v>
      </c>
      <c r="AJ113" s="351">
        <f>SUM(AJ107:AJ112)</f>
        <v>270018</v>
      </c>
      <c r="AK113" s="83"/>
      <c r="AL113" s="249"/>
      <c r="AN113" s="249"/>
    </row>
    <row r="114" spans="1:40" ht="8.25" customHeight="1">
      <c r="A114" s="97"/>
      <c r="B114" s="98"/>
      <c r="C114" s="137"/>
      <c r="D114" s="137"/>
      <c r="E114" s="137"/>
      <c r="F114" s="137"/>
      <c r="G114" s="137"/>
      <c r="H114" s="137"/>
      <c r="I114" s="137"/>
      <c r="J114" s="137"/>
      <c r="K114" s="137"/>
      <c r="L114" s="137"/>
      <c r="M114" s="137"/>
      <c r="N114" s="137"/>
      <c r="O114" s="137"/>
      <c r="P114" s="137"/>
      <c r="Q114" s="137"/>
      <c r="R114" s="137"/>
      <c r="S114" s="137"/>
      <c r="T114" s="137"/>
      <c r="U114" s="137"/>
      <c r="V114" s="137"/>
      <c r="W114" s="137"/>
      <c r="X114" s="137"/>
      <c r="Y114" s="137"/>
      <c r="Z114" s="137"/>
      <c r="AA114" s="137"/>
      <c r="AB114" s="137"/>
      <c r="AC114" s="137"/>
      <c r="AD114" s="137"/>
      <c r="AE114" s="137"/>
      <c r="AF114" s="137"/>
      <c r="AG114" s="137"/>
      <c r="AH114" s="137"/>
      <c r="AI114" s="229"/>
      <c r="AJ114" s="194"/>
      <c r="AK114" s="247"/>
      <c r="AL114" s="249"/>
      <c r="AM114" s="249"/>
      <c r="AN114" s="249"/>
    </row>
    <row r="115" spans="1:40" ht="15">
      <c r="A115" s="84" t="s">
        <v>119</v>
      </c>
      <c r="B115" s="85" t="s">
        <v>120</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32"/>
      <c r="AD115" s="132"/>
      <c r="AE115" s="132"/>
      <c r="AF115" s="132"/>
      <c r="AG115" s="132"/>
      <c r="AH115" s="132"/>
      <c r="AI115" s="132"/>
      <c r="AJ115" s="192"/>
      <c r="AK115" s="247"/>
      <c r="AL115" s="249"/>
      <c r="AM115" s="249"/>
      <c r="AN115" s="249"/>
    </row>
    <row r="116" spans="1:40" ht="14.25" customHeight="1">
      <c r="A116" s="99">
        <v>911</v>
      </c>
      <c r="B116" s="87" t="s">
        <v>121</v>
      </c>
      <c r="C116" s="225"/>
      <c r="D116" s="131"/>
      <c r="E116" s="138"/>
      <c r="F116" s="132"/>
      <c r="G116" s="131"/>
      <c r="H116" s="131"/>
      <c r="I116" s="131"/>
      <c r="J116" s="131"/>
      <c r="K116" s="131"/>
      <c r="L116" s="131"/>
      <c r="M116" s="132"/>
      <c r="N116" s="132"/>
      <c r="O116" s="132"/>
      <c r="P116" s="131"/>
      <c r="Q116" s="131"/>
      <c r="R116" s="226"/>
      <c r="S116" s="131"/>
      <c r="T116" s="131"/>
      <c r="U116" s="131"/>
      <c r="V116" s="131"/>
      <c r="W116" s="132"/>
      <c r="X116" s="132"/>
      <c r="Y116" s="132"/>
      <c r="Z116" s="132"/>
      <c r="AA116" s="132"/>
      <c r="AB116" s="132"/>
      <c r="AC116" s="133"/>
      <c r="AD116" s="132"/>
      <c r="AE116" s="133"/>
      <c r="AF116" s="132"/>
      <c r="AG116" s="132"/>
      <c r="AH116" s="133"/>
      <c r="AI116" s="138"/>
      <c r="AJ116" s="351">
        <v>159</v>
      </c>
      <c r="AK116" s="247"/>
      <c r="AL116" s="249"/>
      <c r="AN116" s="249"/>
    </row>
    <row r="117" spans="1:40" ht="14.25" customHeight="1">
      <c r="A117" s="99">
        <v>913</v>
      </c>
      <c r="B117" s="87" t="s">
        <v>122</v>
      </c>
      <c r="C117" s="225"/>
      <c r="D117" s="131"/>
      <c r="E117" s="138"/>
      <c r="F117" s="132"/>
      <c r="G117" s="131"/>
      <c r="H117" s="131"/>
      <c r="I117" s="131"/>
      <c r="J117" s="131"/>
      <c r="K117" s="131"/>
      <c r="L117" s="131"/>
      <c r="M117" s="132"/>
      <c r="N117" s="132"/>
      <c r="O117" s="132"/>
      <c r="P117" s="131"/>
      <c r="Q117" s="131"/>
      <c r="R117" s="226"/>
      <c r="S117" s="131"/>
      <c r="T117" s="131"/>
      <c r="U117" s="131"/>
      <c r="V117" s="131"/>
      <c r="W117" s="132"/>
      <c r="X117" s="132"/>
      <c r="Y117" s="132"/>
      <c r="Z117" s="132"/>
      <c r="AA117" s="132"/>
      <c r="AB117" s="132"/>
      <c r="AC117" s="133"/>
      <c r="AD117" s="132"/>
      <c r="AE117" s="133"/>
      <c r="AF117" s="132"/>
      <c r="AG117" s="132"/>
      <c r="AH117" s="133"/>
      <c r="AI117" s="138"/>
      <c r="AJ117" s="351">
        <v>2900</v>
      </c>
      <c r="AK117" s="247"/>
      <c r="AL117" s="249"/>
      <c r="AN117" s="249"/>
    </row>
    <row r="118" spans="1:40" ht="14.25" customHeight="1">
      <c r="A118" s="99">
        <v>914</v>
      </c>
      <c r="B118" s="87" t="s">
        <v>123</v>
      </c>
      <c r="C118" s="225"/>
      <c r="D118" s="131"/>
      <c r="E118" s="131"/>
      <c r="F118" s="132"/>
      <c r="G118" s="131"/>
      <c r="H118" s="131"/>
      <c r="I118" s="131"/>
      <c r="J118" s="131"/>
      <c r="K118" s="131"/>
      <c r="L118" s="131"/>
      <c r="M118" s="132"/>
      <c r="N118" s="132"/>
      <c r="O118" s="132"/>
      <c r="P118" s="131"/>
      <c r="Q118" s="131"/>
      <c r="R118" s="226"/>
      <c r="S118" s="131"/>
      <c r="T118" s="131"/>
      <c r="U118" s="131"/>
      <c r="V118" s="131"/>
      <c r="W118" s="132"/>
      <c r="X118" s="132"/>
      <c r="Y118" s="132"/>
      <c r="Z118" s="132"/>
      <c r="AA118" s="132"/>
      <c r="AB118" s="132"/>
      <c r="AC118" s="133"/>
      <c r="AD118" s="132"/>
      <c r="AE118" s="133"/>
      <c r="AF118" s="132"/>
      <c r="AG118" s="132"/>
      <c r="AH118" s="133"/>
      <c r="AI118" s="138"/>
      <c r="AJ118" s="193">
        <v>52257</v>
      </c>
      <c r="AK118" s="247"/>
      <c r="AL118" s="249"/>
      <c r="AN118" s="249"/>
    </row>
    <row r="119" spans="1:40" ht="14.25" customHeight="1">
      <c r="A119" s="99">
        <v>921</v>
      </c>
      <c r="B119" s="87" t="s">
        <v>124</v>
      </c>
      <c r="C119" s="320"/>
      <c r="D119" s="229"/>
      <c r="E119" s="132"/>
      <c r="F119" s="132"/>
      <c r="G119" s="229"/>
      <c r="H119" s="229"/>
      <c r="I119" s="229"/>
      <c r="J119" s="229"/>
      <c r="K119" s="229"/>
      <c r="L119" s="229"/>
      <c r="M119" s="132"/>
      <c r="N119" s="132"/>
      <c r="O119" s="132"/>
      <c r="P119" s="131"/>
      <c r="Q119" s="244"/>
      <c r="R119" s="132"/>
      <c r="S119" s="229"/>
      <c r="T119" s="229"/>
      <c r="U119" s="229"/>
      <c r="V119" s="229"/>
      <c r="W119" s="132"/>
      <c r="X119" s="132"/>
      <c r="Y119" s="132"/>
      <c r="Z119" s="132"/>
      <c r="AA119" s="132"/>
      <c r="AB119" s="132"/>
      <c r="AC119" s="229"/>
      <c r="AD119" s="132"/>
      <c r="AE119" s="229"/>
      <c r="AF119" s="132"/>
      <c r="AG119" s="132"/>
      <c r="AH119" s="229"/>
      <c r="AI119" s="225"/>
      <c r="AJ119" s="353">
        <f>426865-2503</f>
        <v>424362</v>
      </c>
      <c r="AK119" s="247"/>
      <c r="AL119" s="249"/>
      <c r="AN119" s="249"/>
    </row>
    <row r="120" spans="1:40" ht="14.25" customHeight="1">
      <c r="A120" s="99">
        <v>922</v>
      </c>
      <c r="B120" s="87" t="s">
        <v>125</v>
      </c>
      <c r="C120" s="225"/>
      <c r="D120" s="131"/>
      <c r="E120" s="138"/>
      <c r="F120" s="132"/>
      <c r="G120" s="131"/>
      <c r="H120" s="131"/>
      <c r="I120" s="131"/>
      <c r="J120" s="131"/>
      <c r="K120" s="131"/>
      <c r="L120" s="131"/>
      <c r="M120" s="132"/>
      <c r="N120" s="132"/>
      <c r="O120" s="132"/>
      <c r="P120" s="131"/>
      <c r="Q120" s="131"/>
      <c r="R120" s="226"/>
      <c r="S120" s="131"/>
      <c r="T120" s="131"/>
      <c r="U120" s="131"/>
      <c r="V120" s="131"/>
      <c r="W120" s="132"/>
      <c r="X120" s="132"/>
      <c r="Y120" s="132"/>
      <c r="Z120" s="132"/>
      <c r="AA120" s="132"/>
      <c r="AB120" s="132"/>
      <c r="AC120" s="131"/>
      <c r="AD120" s="132"/>
      <c r="AE120" s="131"/>
      <c r="AF120" s="132"/>
      <c r="AG120" s="132"/>
      <c r="AH120" s="131"/>
      <c r="AI120" s="228"/>
      <c r="AJ120" s="353">
        <f>2443+18300</f>
        <v>20743</v>
      </c>
      <c r="AK120" s="247"/>
      <c r="AL120" s="249"/>
      <c r="AN120" s="249"/>
    </row>
    <row r="121" spans="1:40" ht="14.25" customHeight="1">
      <c r="A121" s="99">
        <v>930</v>
      </c>
      <c r="B121" s="87" t="s">
        <v>126</v>
      </c>
      <c r="C121" s="225"/>
      <c r="D121" s="131"/>
      <c r="E121" s="138"/>
      <c r="F121" s="132"/>
      <c r="G121" s="131"/>
      <c r="H121" s="131"/>
      <c r="I121" s="131"/>
      <c r="J121" s="131"/>
      <c r="K121" s="131"/>
      <c r="L121" s="131"/>
      <c r="M121" s="132"/>
      <c r="N121" s="132"/>
      <c r="O121" s="132"/>
      <c r="P121" s="131"/>
      <c r="Q121" s="131"/>
      <c r="R121" s="226"/>
      <c r="S121" s="131"/>
      <c r="T121" s="131"/>
      <c r="U121" s="131"/>
      <c r="V121" s="131"/>
      <c r="W121" s="132"/>
      <c r="X121" s="132"/>
      <c r="Y121" s="132"/>
      <c r="Z121" s="132"/>
      <c r="AA121" s="132"/>
      <c r="AB121" s="132"/>
      <c r="AC121" s="131"/>
      <c r="AD121" s="132"/>
      <c r="AE121" s="131"/>
      <c r="AF121" s="132"/>
      <c r="AG121" s="132"/>
      <c r="AH121" s="131"/>
      <c r="AI121" s="138"/>
      <c r="AJ121" s="195">
        <v>100</v>
      </c>
      <c r="AK121" s="247"/>
      <c r="AL121" s="249"/>
      <c r="AN121" s="249"/>
    </row>
    <row r="122" spans="1:40" ht="14.25" customHeight="1">
      <c r="A122" s="99">
        <v>931</v>
      </c>
      <c r="B122" s="87" t="s">
        <v>127</v>
      </c>
      <c r="C122" s="320"/>
      <c r="D122" s="235"/>
      <c r="E122" s="132"/>
      <c r="F122" s="132"/>
      <c r="G122" s="235"/>
      <c r="H122" s="235"/>
      <c r="I122" s="235"/>
      <c r="J122" s="235"/>
      <c r="K122" s="235"/>
      <c r="L122" s="266"/>
      <c r="M122" s="131"/>
      <c r="N122" s="138"/>
      <c r="O122" s="132"/>
      <c r="P122" s="235"/>
      <c r="Q122" s="235"/>
      <c r="R122" s="132"/>
      <c r="S122" s="235"/>
      <c r="T122" s="235"/>
      <c r="U122" s="235"/>
      <c r="V122" s="235"/>
      <c r="W122" s="132"/>
      <c r="X122" s="132"/>
      <c r="Y122" s="132"/>
      <c r="Z122" s="132"/>
      <c r="AA122" s="132"/>
      <c r="AB122" s="132"/>
      <c r="AC122" s="235"/>
      <c r="AD122" s="132"/>
      <c r="AE122" s="235"/>
      <c r="AF122" s="132"/>
      <c r="AG122" s="132"/>
      <c r="AH122" s="235"/>
      <c r="AI122" s="132"/>
      <c r="AJ122" s="351">
        <v>16186</v>
      </c>
      <c r="AK122" s="247"/>
      <c r="AL122" s="249"/>
      <c r="AN122" s="249"/>
    </row>
    <row r="123" spans="1:40" ht="14.25" customHeight="1">
      <c r="A123" s="99">
        <v>932</v>
      </c>
      <c r="B123" s="87" t="s">
        <v>128</v>
      </c>
      <c r="C123" s="320"/>
      <c r="D123" s="132"/>
      <c r="E123" s="132"/>
      <c r="F123" s="132"/>
      <c r="G123" s="132"/>
      <c r="H123" s="132"/>
      <c r="I123" s="132"/>
      <c r="J123" s="132"/>
      <c r="K123" s="132"/>
      <c r="L123" s="139"/>
      <c r="M123" s="131"/>
      <c r="N123" s="132"/>
      <c r="O123" s="132"/>
      <c r="P123" s="132"/>
      <c r="Q123" s="132"/>
      <c r="R123" s="132"/>
      <c r="S123" s="132"/>
      <c r="T123" s="132"/>
      <c r="U123" s="132"/>
      <c r="V123" s="132"/>
      <c r="W123" s="132"/>
      <c r="X123" s="132"/>
      <c r="Y123" s="132"/>
      <c r="Z123" s="132"/>
      <c r="AA123" s="132"/>
      <c r="AB123" s="132"/>
      <c r="AC123" s="132"/>
      <c r="AD123" s="132"/>
      <c r="AE123" s="132"/>
      <c r="AF123" s="132"/>
      <c r="AG123" s="132"/>
      <c r="AH123" s="132"/>
      <c r="AI123" s="132"/>
      <c r="AJ123" s="353">
        <v>53535</v>
      </c>
      <c r="AK123" s="247"/>
      <c r="AL123" s="249"/>
      <c r="AN123" s="249"/>
    </row>
    <row r="124" spans="1:40" ht="14.25" customHeight="1">
      <c r="A124" s="99">
        <v>933</v>
      </c>
      <c r="B124" s="87" t="s">
        <v>129</v>
      </c>
      <c r="C124" s="320"/>
      <c r="D124" s="132"/>
      <c r="E124" s="132"/>
      <c r="F124" s="132"/>
      <c r="G124" s="132"/>
      <c r="H124" s="132"/>
      <c r="I124" s="132"/>
      <c r="J124" s="132"/>
      <c r="K124" s="132"/>
      <c r="L124" s="139"/>
      <c r="M124" s="131"/>
      <c r="N124" s="131"/>
      <c r="O124" s="132"/>
      <c r="P124" s="132"/>
      <c r="Q124" s="132"/>
      <c r="R124" s="132"/>
      <c r="S124" s="132"/>
      <c r="T124" s="132"/>
      <c r="U124" s="132"/>
      <c r="V124" s="132"/>
      <c r="W124" s="132"/>
      <c r="X124" s="132"/>
      <c r="Y124" s="132"/>
      <c r="Z124" s="132"/>
      <c r="AA124" s="132"/>
      <c r="AB124" s="132"/>
      <c r="AC124" s="132"/>
      <c r="AD124" s="132"/>
      <c r="AE124" s="132"/>
      <c r="AF124" s="132"/>
      <c r="AG124" s="132"/>
      <c r="AH124" s="132"/>
      <c r="AI124" s="132"/>
      <c r="AJ124" s="195"/>
      <c r="AK124" s="247"/>
      <c r="AL124" s="249"/>
      <c r="AN124" s="249"/>
    </row>
    <row r="125" spans="1:40" ht="14.25" customHeight="1">
      <c r="A125" s="99">
        <v>934</v>
      </c>
      <c r="B125" s="87" t="s">
        <v>130</v>
      </c>
      <c r="C125" s="320"/>
      <c r="D125" s="132"/>
      <c r="E125" s="132"/>
      <c r="F125" s="132"/>
      <c r="G125" s="132"/>
      <c r="H125" s="132"/>
      <c r="I125" s="132"/>
      <c r="J125" s="132"/>
      <c r="K125" s="132"/>
      <c r="L125" s="132"/>
      <c r="M125" s="132"/>
      <c r="N125" s="132"/>
      <c r="O125" s="131"/>
      <c r="P125" s="132"/>
      <c r="Q125" s="132"/>
      <c r="R125" s="132"/>
      <c r="S125" s="132"/>
      <c r="T125" s="132"/>
      <c r="U125" s="132"/>
      <c r="V125" s="132"/>
      <c r="W125" s="132"/>
      <c r="X125" s="132"/>
      <c r="Y125" s="132"/>
      <c r="Z125" s="132"/>
      <c r="AA125" s="132"/>
      <c r="AB125" s="132"/>
      <c r="AC125" s="132"/>
      <c r="AD125" s="132"/>
      <c r="AE125" s="132"/>
      <c r="AF125" s="132"/>
      <c r="AG125" s="132"/>
      <c r="AH125" s="132"/>
      <c r="AI125" s="132"/>
      <c r="AJ125" s="195">
        <f>190+155</f>
        <v>345</v>
      </c>
      <c r="AK125" s="247"/>
      <c r="AL125" s="249"/>
      <c r="AN125" s="249"/>
    </row>
    <row r="126" spans="1:40" ht="14.25" customHeight="1">
      <c r="A126" s="99">
        <v>935</v>
      </c>
      <c r="B126" s="87" t="s">
        <v>140</v>
      </c>
      <c r="C126" s="320"/>
      <c r="D126" s="132"/>
      <c r="E126" s="132"/>
      <c r="F126" s="132"/>
      <c r="G126" s="132"/>
      <c r="H126" s="132"/>
      <c r="I126" s="132"/>
      <c r="J126" s="132"/>
      <c r="K126" s="132"/>
      <c r="L126" s="132"/>
      <c r="M126" s="132"/>
      <c r="N126" s="131"/>
      <c r="O126" s="132"/>
      <c r="P126" s="132"/>
      <c r="Q126" s="132"/>
      <c r="R126" s="132"/>
      <c r="S126" s="132"/>
      <c r="T126" s="132"/>
      <c r="U126" s="132"/>
      <c r="V126" s="132"/>
      <c r="W126" s="132"/>
      <c r="X126" s="132"/>
      <c r="Y126" s="132"/>
      <c r="Z126" s="132"/>
      <c r="AA126" s="132"/>
      <c r="AB126" s="132"/>
      <c r="AC126" s="132"/>
      <c r="AD126" s="132"/>
      <c r="AE126" s="132"/>
      <c r="AF126" s="132"/>
      <c r="AG126" s="132"/>
      <c r="AH126" s="132"/>
      <c r="AI126" s="132"/>
      <c r="AJ126" s="195"/>
      <c r="AK126" s="247"/>
      <c r="AL126" s="249"/>
      <c r="AN126" s="249"/>
    </row>
    <row r="127" spans="1:40" ht="14.25" customHeight="1">
      <c r="A127" s="99">
        <v>936</v>
      </c>
      <c r="B127" s="87" t="s">
        <v>141</v>
      </c>
      <c r="C127" s="320"/>
      <c r="D127" s="132"/>
      <c r="E127" s="132"/>
      <c r="F127" s="132"/>
      <c r="G127" s="132"/>
      <c r="H127" s="132"/>
      <c r="I127" s="132"/>
      <c r="J127" s="132"/>
      <c r="K127" s="132"/>
      <c r="L127" s="139"/>
      <c r="M127" s="131"/>
      <c r="N127" s="132"/>
      <c r="O127" s="132"/>
      <c r="P127" s="132"/>
      <c r="Q127" s="132"/>
      <c r="R127" s="132"/>
      <c r="S127" s="132"/>
      <c r="T127" s="132"/>
      <c r="U127" s="132"/>
      <c r="V127" s="132"/>
      <c r="W127" s="132"/>
      <c r="X127" s="132"/>
      <c r="Y127" s="132"/>
      <c r="Z127" s="132"/>
      <c r="AA127" s="132"/>
      <c r="AB127" s="132"/>
      <c r="AC127" s="132"/>
      <c r="AD127" s="132"/>
      <c r="AE127" s="132"/>
      <c r="AF127" s="132"/>
      <c r="AG127" s="132"/>
      <c r="AH127" s="132"/>
      <c r="AI127" s="132"/>
      <c r="AJ127" s="353">
        <v>1318</v>
      </c>
      <c r="AK127" s="247"/>
      <c r="AL127" s="249"/>
      <c r="AN127" s="249"/>
    </row>
    <row r="128" spans="1:40" ht="14.25" customHeight="1">
      <c r="A128" s="99">
        <v>937</v>
      </c>
      <c r="B128" s="87" t="s">
        <v>142</v>
      </c>
      <c r="C128" s="320"/>
      <c r="D128" s="132"/>
      <c r="E128" s="132"/>
      <c r="F128" s="132"/>
      <c r="G128" s="132"/>
      <c r="H128" s="132"/>
      <c r="I128" s="132"/>
      <c r="J128" s="132"/>
      <c r="K128" s="132"/>
      <c r="L128" s="132"/>
      <c r="M128" s="132"/>
      <c r="N128" s="131"/>
      <c r="O128" s="132"/>
      <c r="P128" s="132"/>
      <c r="Q128" s="132"/>
      <c r="R128" s="132"/>
      <c r="S128" s="132"/>
      <c r="T128" s="132"/>
      <c r="U128" s="132"/>
      <c r="V128" s="132"/>
      <c r="W128" s="132"/>
      <c r="X128" s="132"/>
      <c r="Y128" s="132"/>
      <c r="Z128" s="132"/>
      <c r="AA128" s="132"/>
      <c r="AB128" s="132"/>
      <c r="AC128" s="132"/>
      <c r="AD128" s="132"/>
      <c r="AE128" s="132"/>
      <c r="AF128" s="132"/>
      <c r="AG128" s="132"/>
      <c r="AH128" s="132"/>
      <c r="AI128" s="132"/>
      <c r="AJ128" s="195">
        <v>539</v>
      </c>
      <c r="AK128" s="247"/>
      <c r="AL128" s="249"/>
      <c r="AN128" s="249"/>
    </row>
    <row r="129" spans="1:40" ht="14.25" customHeight="1">
      <c r="A129" s="99">
        <v>938</v>
      </c>
      <c r="B129" s="87" t="s">
        <v>143</v>
      </c>
      <c r="C129" s="320"/>
      <c r="D129" s="132"/>
      <c r="E129" s="132"/>
      <c r="F129" s="132"/>
      <c r="G129" s="132"/>
      <c r="H129" s="132"/>
      <c r="I129" s="132"/>
      <c r="J129" s="132"/>
      <c r="K129" s="132"/>
      <c r="L129" s="132"/>
      <c r="M129" s="131"/>
      <c r="N129" s="132"/>
      <c r="O129" s="132"/>
      <c r="P129" s="132"/>
      <c r="Q129" s="132"/>
      <c r="R129" s="132"/>
      <c r="S129" s="132"/>
      <c r="T129" s="132"/>
      <c r="U129" s="132"/>
      <c r="V129" s="132"/>
      <c r="W129" s="132"/>
      <c r="X129" s="132"/>
      <c r="Y129" s="132"/>
      <c r="Z129" s="132"/>
      <c r="AA129" s="132"/>
      <c r="AB129" s="132"/>
      <c r="AC129" s="132"/>
      <c r="AD129" s="132"/>
      <c r="AE129" s="132"/>
      <c r="AF129" s="132"/>
      <c r="AG129" s="132"/>
      <c r="AH129" s="132"/>
      <c r="AI129" s="132"/>
      <c r="AJ129" s="195">
        <f>SUM(C129:AI129)</f>
        <v>0</v>
      </c>
      <c r="AK129" s="247"/>
      <c r="AL129" s="249"/>
      <c r="AN129" s="249"/>
    </row>
    <row r="130" spans="1:40" ht="14.25" customHeight="1">
      <c r="A130" s="99">
        <v>939</v>
      </c>
      <c r="B130" s="87" t="s">
        <v>144</v>
      </c>
      <c r="C130" s="320"/>
      <c r="D130" s="132"/>
      <c r="E130" s="132"/>
      <c r="F130" s="132"/>
      <c r="G130" s="132"/>
      <c r="H130" s="132"/>
      <c r="I130" s="131"/>
      <c r="J130" s="132"/>
      <c r="K130" s="132"/>
      <c r="L130" s="132"/>
      <c r="M130" s="132"/>
      <c r="N130" s="132"/>
      <c r="O130" s="132"/>
      <c r="P130" s="132"/>
      <c r="Q130" s="132"/>
      <c r="R130" s="132"/>
      <c r="S130" s="132"/>
      <c r="T130" s="132"/>
      <c r="U130" s="132"/>
      <c r="V130" s="132"/>
      <c r="W130" s="132"/>
      <c r="X130" s="132"/>
      <c r="Y130" s="132"/>
      <c r="Z130" s="132"/>
      <c r="AA130" s="132"/>
      <c r="AB130" s="132"/>
      <c r="AC130" s="132"/>
      <c r="AD130" s="132"/>
      <c r="AE130" s="132"/>
      <c r="AF130" s="132"/>
      <c r="AG130" s="132"/>
      <c r="AH130" s="132"/>
      <c r="AI130" s="132"/>
      <c r="AJ130" s="195">
        <v>471</v>
      </c>
      <c r="AK130" s="247"/>
      <c r="AL130" s="249"/>
      <c r="AN130" s="249"/>
    </row>
    <row r="131" spans="1:40" ht="14.25" customHeight="1">
      <c r="A131" s="99">
        <v>940</v>
      </c>
      <c r="B131" s="87" t="s">
        <v>145</v>
      </c>
      <c r="C131" s="320"/>
      <c r="D131" s="132"/>
      <c r="E131" s="132"/>
      <c r="F131" s="132"/>
      <c r="G131" s="132"/>
      <c r="H131" s="132"/>
      <c r="I131" s="235"/>
      <c r="J131" s="132"/>
      <c r="K131" s="132"/>
      <c r="L131" s="131"/>
      <c r="M131" s="132"/>
      <c r="N131" s="132"/>
      <c r="O131" s="132"/>
      <c r="P131" s="132"/>
      <c r="Q131" s="132"/>
      <c r="R131" s="132"/>
      <c r="S131" s="132"/>
      <c r="T131" s="132"/>
      <c r="U131" s="132"/>
      <c r="V131" s="132"/>
      <c r="W131" s="132"/>
      <c r="X131" s="132"/>
      <c r="Y131" s="132"/>
      <c r="Z131" s="132"/>
      <c r="AA131" s="132"/>
      <c r="AB131" s="132"/>
      <c r="AC131" s="132"/>
      <c r="AD131" s="132"/>
      <c r="AE131" s="132"/>
      <c r="AF131" s="132"/>
      <c r="AG131" s="132"/>
      <c r="AH131" s="132"/>
      <c r="AI131" s="132"/>
      <c r="AJ131" s="195">
        <f>SUM(C131:AI131)</f>
        <v>0</v>
      </c>
      <c r="AK131" s="247"/>
      <c r="AL131" s="249"/>
      <c r="AN131" s="249"/>
    </row>
    <row r="132" spans="1:40" ht="14.25" customHeight="1">
      <c r="A132" s="99">
        <v>941</v>
      </c>
      <c r="B132" s="87" t="s">
        <v>146</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132"/>
      <c r="AD132" s="132"/>
      <c r="AE132" s="132"/>
      <c r="AF132" s="132"/>
      <c r="AG132" s="132"/>
      <c r="AH132" s="132"/>
      <c r="AI132" s="132"/>
      <c r="AJ132" s="231">
        <f>SUM(C132:AI132)</f>
        <v>0</v>
      </c>
      <c r="AK132" s="247"/>
      <c r="AL132" s="249"/>
      <c r="AN132" s="249"/>
    </row>
    <row r="133" spans="1:40" ht="14.25" customHeight="1">
      <c r="A133" s="99">
        <v>960</v>
      </c>
      <c r="B133" s="87" t="s">
        <v>147</v>
      </c>
      <c r="C133" s="320"/>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132"/>
      <c r="AD133" s="132"/>
      <c r="AE133" s="132"/>
      <c r="AF133" s="132"/>
      <c r="AG133" s="132"/>
      <c r="AH133" s="131"/>
      <c r="AI133" s="132"/>
      <c r="AJ133" s="195">
        <f>71-71</f>
        <v>0</v>
      </c>
      <c r="AK133" s="247"/>
      <c r="AL133" s="249"/>
      <c r="AN133" s="249"/>
    </row>
    <row r="134" spans="1:41" ht="14.25" customHeight="1">
      <c r="A134" s="99">
        <v>970</v>
      </c>
      <c r="B134" s="87" t="s">
        <v>148</v>
      </c>
      <c r="C134" s="320"/>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132"/>
      <c r="AD134" s="132"/>
      <c r="AE134" s="131"/>
      <c r="AF134" s="132"/>
      <c r="AG134" s="132"/>
      <c r="AH134" s="132"/>
      <c r="AI134" s="132"/>
      <c r="AJ134" s="195">
        <f>SUM(C134:AI134)</f>
        <v>0</v>
      </c>
      <c r="AK134" s="247"/>
      <c r="AL134" s="249"/>
      <c r="AM134" s="265"/>
      <c r="AN134" s="270"/>
      <c r="AO134" s="311"/>
    </row>
    <row r="135" spans="1:41" ht="14.25" customHeight="1">
      <c r="A135" s="99">
        <v>980</v>
      </c>
      <c r="B135" s="87" t="s">
        <v>149</v>
      </c>
      <c r="C135" s="320"/>
      <c r="D135" s="132"/>
      <c r="E135" s="132"/>
      <c r="F135" s="132"/>
      <c r="G135" s="132"/>
      <c r="H135" s="132"/>
      <c r="I135" s="132"/>
      <c r="J135" s="132"/>
      <c r="K135" s="132"/>
      <c r="L135" s="132"/>
      <c r="M135" s="132"/>
      <c r="N135" s="132"/>
      <c r="O135" s="132"/>
      <c r="P135" s="132"/>
      <c r="Q135" s="132"/>
      <c r="R135" s="132"/>
      <c r="S135" s="132"/>
      <c r="T135" s="132"/>
      <c r="U135" s="132"/>
      <c r="V135" s="132"/>
      <c r="W135" s="132"/>
      <c r="X135" s="132"/>
      <c r="Y135" s="132"/>
      <c r="Z135" s="132"/>
      <c r="AA135" s="132"/>
      <c r="AB135" s="132"/>
      <c r="AC135" s="132"/>
      <c r="AD135" s="132"/>
      <c r="AE135" s="131"/>
      <c r="AF135" s="132"/>
      <c r="AG135" s="132"/>
      <c r="AH135" s="132"/>
      <c r="AI135" s="132"/>
      <c r="AJ135" s="195">
        <f>108246-26734</f>
        <v>81512</v>
      </c>
      <c r="AK135" s="247"/>
      <c r="AL135" s="249"/>
      <c r="AM135" s="265"/>
      <c r="AN135" s="270"/>
      <c r="AO135" s="311"/>
    </row>
    <row r="136" spans="1:41" ht="14.25" customHeight="1">
      <c r="A136" s="99">
        <v>990</v>
      </c>
      <c r="B136" s="87" t="s">
        <v>150</v>
      </c>
      <c r="C136" s="320"/>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132"/>
      <c r="AD136" s="132"/>
      <c r="AE136" s="131"/>
      <c r="AF136" s="132"/>
      <c r="AG136" s="132"/>
      <c r="AH136" s="132"/>
      <c r="AI136" s="132"/>
      <c r="AJ136" s="195">
        <f>SUM(C136:AI136)</f>
        <v>0</v>
      </c>
      <c r="AK136" s="247"/>
      <c r="AL136" s="249"/>
      <c r="AM136" s="265"/>
      <c r="AN136" s="312"/>
      <c r="AO136" s="265"/>
    </row>
    <row r="137" spans="1:41" ht="14.25" customHeight="1">
      <c r="A137" s="377" t="s">
        <v>151</v>
      </c>
      <c r="B137" s="378"/>
      <c r="C137" s="225">
        <f>SUM(C116:C136)-C134</f>
        <v>0</v>
      </c>
      <c r="D137" s="131">
        <f aca="true" t="shared" si="9" ref="D137:AI137">SUM(D116:D136)-D134</f>
        <v>0</v>
      </c>
      <c r="E137" s="131">
        <f t="shared" si="9"/>
        <v>0</v>
      </c>
      <c r="F137" s="132">
        <f t="shared" si="9"/>
        <v>0</v>
      </c>
      <c r="G137" s="131">
        <f t="shared" si="9"/>
        <v>0</v>
      </c>
      <c r="H137" s="131">
        <f t="shared" si="9"/>
        <v>0</v>
      </c>
      <c r="I137" s="131">
        <f t="shared" si="9"/>
        <v>0</v>
      </c>
      <c r="J137" s="131">
        <f t="shared" si="9"/>
        <v>0</v>
      </c>
      <c r="K137" s="131">
        <f t="shared" si="9"/>
        <v>0</v>
      </c>
      <c r="L137" s="131">
        <f t="shared" si="9"/>
        <v>0</v>
      </c>
      <c r="M137" s="131">
        <f t="shared" si="9"/>
        <v>0</v>
      </c>
      <c r="N137" s="131">
        <f t="shared" si="9"/>
        <v>0</v>
      </c>
      <c r="O137" s="131">
        <f t="shared" si="9"/>
        <v>0</v>
      </c>
      <c r="P137" s="131">
        <f t="shared" si="9"/>
        <v>0</v>
      </c>
      <c r="Q137" s="131">
        <f t="shared" si="9"/>
        <v>0</v>
      </c>
      <c r="R137" s="226">
        <f t="shared" si="9"/>
        <v>0</v>
      </c>
      <c r="S137" s="131">
        <f t="shared" si="9"/>
        <v>0</v>
      </c>
      <c r="T137" s="131">
        <f t="shared" si="9"/>
        <v>0</v>
      </c>
      <c r="U137" s="131">
        <f t="shared" si="9"/>
        <v>0</v>
      </c>
      <c r="V137" s="131">
        <f t="shared" si="9"/>
        <v>0</v>
      </c>
      <c r="W137" s="132">
        <f t="shared" si="9"/>
        <v>0</v>
      </c>
      <c r="X137" s="132">
        <f t="shared" si="9"/>
        <v>0</v>
      </c>
      <c r="Y137" s="132">
        <f t="shared" si="9"/>
        <v>0</v>
      </c>
      <c r="Z137" s="132">
        <f t="shared" si="9"/>
        <v>0</v>
      </c>
      <c r="AA137" s="132">
        <f t="shared" si="9"/>
        <v>0</v>
      </c>
      <c r="AB137" s="132">
        <f t="shared" si="9"/>
        <v>0</v>
      </c>
      <c r="AC137" s="131">
        <f t="shared" si="9"/>
        <v>0</v>
      </c>
      <c r="AD137" s="132">
        <f t="shared" si="9"/>
        <v>0</v>
      </c>
      <c r="AE137" s="131">
        <f t="shared" si="9"/>
        <v>0</v>
      </c>
      <c r="AF137" s="132">
        <f t="shared" si="9"/>
        <v>0</v>
      </c>
      <c r="AG137" s="132">
        <f t="shared" si="9"/>
        <v>0</v>
      </c>
      <c r="AH137" s="131">
        <f t="shared" si="9"/>
        <v>0</v>
      </c>
      <c r="AI137" s="315">
        <f t="shared" si="9"/>
        <v>0</v>
      </c>
      <c r="AJ137" s="353">
        <f>SUM(AJ116:AJ136)</f>
        <v>654427</v>
      </c>
      <c r="AK137" s="83"/>
      <c r="AL137" s="249"/>
      <c r="AM137" s="265"/>
      <c r="AN137" s="312"/>
      <c r="AO137" s="265"/>
    </row>
    <row r="138" spans="1:41" ht="8.25" customHeight="1" thickBot="1">
      <c r="A138" s="97"/>
      <c r="B138" s="98"/>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132"/>
      <c r="AD138" s="132"/>
      <c r="AE138" s="132"/>
      <c r="AF138" s="132"/>
      <c r="AG138" s="132"/>
      <c r="AH138" s="132"/>
      <c r="AI138" s="132"/>
      <c r="AJ138" s="317"/>
      <c r="AK138" s="247"/>
      <c r="AL138" s="249"/>
      <c r="AM138" s="312"/>
      <c r="AN138" s="312"/>
      <c r="AO138" s="265"/>
    </row>
    <row r="139" spans="1:41" s="106" customFormat="1" ht="16.5" thickBot="1">
      <c r="A139" s="379" t="s">
        <v>152</v>
      </c>
      <c r="B139" s="380"/>
      <c r="C139" s="196">
        <f aca="true" t="shared" si="10" ref="C139:AI139">SUM(C11,C17,C30,C39,C56,C68,C84,C104,C113,C137)</f>
        <v>0</v>
      </c>
      <c r="D139" s="196">
        <f t="shared" si="10"/>
        <v>0</v>
      </c>
      <c r="E139" s="196">
        <f t="shared" si="10"/>
        <v>0</v>
      </c>
      <c r="F139" s="197">
        <f t="shared" si="10"/>
        <v>0</v>
      </c>
      <c r="G139" s="196">
        <f t="shared" si="10"/>
        <v>0</v>
      </c>
      <c r="H139" s="196">
        <f t="shared" si="10"/>
        <v>0</v>
      </c>
      <c r="I139" s="196">
        <f t="shared" si="10"/>
        <v>0</v>
      </c>
      <c r="J139" s="196">
        <f t="shared" si="10"/>
        <v>0</v>
      </c>
      <c r="K139" s="196">
        <f t="shared" si="10"/>
        <v>0</v>
      </c>
      <c r="L139" s="196">
        <f t="shared" si="10"/>
        <v>0</v>
      </c>
      <c r="M139" s="196">
        <f t="shared" si="10"/>
        <v>0</v>
      </c>
      <c r="N139" s="196">
        <f t="shared" si="10"/>
        <v>0</v>
      </c>
      <c r="O139" s="196">
        <f t="shared" si="10"/>
        <v>0</v>
      </c>
      <c r="P139" s="196">
        <f t="shared" si="10"/>
        <v>0</v>
      </c>
      <c r="Q139" s="196">
        <f t="shared" si="10"/>
        <v>0</v>
      </c>
      <c r="R139" s="196">
        <f t="shared" si="10"/>
        <v>0</v>
      </c>
      <c r="S139" s="196">
        <f t="shared" si="10"/>
        <v>0</v>
      </c>
      <c r="T139" s="196">
        <f t="shared" si="10"/>
        <v>0</v>
      </c>
      <c r="U139" s="196">
        <f t="shared" si="10"/>
        <v>0</v>
      </c>
      <c r="V139" s="196">
        <f t="shared" si="10"/>
        <v>0</v>
      </c>
      <c r="W139" s="198">
        <f t="shared" si="10"/>
        <v>0</v>
      </c>
      <c r="X139" s="197">
        <f t="shared" si="10"/>
        <v>0</v>
      </c>
      <c r="Y139" s="197">
        <f t="shared" si="10"/>
        <v>0</v>
      </c>
      <c r="Z139" s="197">
        <f t="shared" si="10"/>
        <v>0</v>
      </c>
      <c r="AA139" s="197">
        <f t="shared" si="10"/>
        <v>0</v>
      </c>
      <c r="AB139" s="199">
        <f t="shared" si="10"/>
        <v>0</v>
      </c>
      <c r="AC139" s="196">
        <f t="shared" si="10"/>
        <v>0</v>
      </c>
      <c r="AD139" s="200">
        <f t="shared" si="10"/>
        <v>0</v>
      </c>
      <c r="AE139" s="196">
        <f t="shared" si="10"/>
        <v>0</v>
      </c>
      <c r="AF139" s="198">
        <f t="shared" si="10"/>
        <v>0</v>
      </c>
      <c r="AG139" s="199">
        <f t="shared" si="10"/>
        <v>0</v>
      </c>
      <c r="AH139" s="196">
        <f t="shared" si="10"/>
        <v>0</v>
      </c>
      <c r="AI139" s="214">
        <f t="shared" si="10"/>
        <v>0</v>
      </c>
      <c r="AJ139" s="354">
        <f>AJ137+AJ113+AJ104+AJ84+AJ68+AJ56+AJ39+AJ30+AJ17+AJ11</f>
        <v>1274141</v>
      </c>
      <c r="AK139" s="83"/>
      <c r="AL139" s="354"/>
      <c r="AM139" s="265"/>
      <c r="AN139" s="312"/>
      <c r="AO139" s="313"/>
    </row>
    <row r="140" spans="1:41" s="108" customFormat="1" ht="8.25" customHeight="1" hidden="1">
      <c r="A140" s="107"/>
      <c r="B140" s="82"/>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132"/>
      <c r="AD140" s="132"/>
      <c r="AE140" s="132"/>
      <c r="AF140" s="132"/>
      <c r="AG140" s="132"/>
      <c r="AH140" s="132"/>
      <c r="AI140" s="237"/>
      <c r="AJ140" s="250"/>
      <c r="AK140" s="247"/>
      <c r="AL140" s="249"/>
      <c r="AM140" s="312"/>
      <c r="AN140" s="128"/>
      <c r="AO140" s="311"/>
    </row>
    <row r="141" spans="1:41" ht="18" customHeight="1" hidden="1">
      <c r="A141" s="375" t="s">
        <v>153</v>
      </c>
      <c r="B141" s="376"/>
      <c r="C141" s="238"/>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132"/>
      <c r="AD141" s="132"/>
      <c r="AE141" s="132"/>
      <c r="AF141" s="132"/>
      <c r="AG141" s="132"/>
      <c r="AH141" s="132"/>
      <c r="AI141" s="237"/>
      <c r="AJ141" s="192"/>
      <c r="AK141" s="247"/>
      <c r="AL141" s="249"/>
      <c r="AM141" s="312"/>
      <c r="AN141" s="312"/>
      <c r="AO141" s="265"/>
    </row>
    <row r="142" spans="1:41" ht="8.25" customHeight="1" hidden="1">
      <c r="A142" s="109"/>
      <c r="B142" s="110"/>
      <c r="C142" s="253"/>
      <c r="D142" s="137"/>
      <c r="E142" s="137"/>
      <c r="F142" s="137"/>
      <c r="G142" s="137"/>
      <c r="H142" s="137"/>
      <c r="I142" s="137"/>
      <c r="J142" s="137"/>
      <c r="K142" s="137"/>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232"/>
      <c r="AJ142" s="194"/>
      <c r="AK142" s="247"/>
      <c r="AL142" s="249"/>
      <c r="AM142" s="312"/>
      <c r="AN142" s="312"/>
      <c r="AO142" s="265"/>
    </row>
    <row r="143" spans="1:41" ht="14.25" customHeight="1" hidden="1">
      <c r="A143" s="339" t="s">
        <v>446</v>
      </c>
      <c r="B143" s="111" t="s">
        <v>154</v>
      </c>
      <c r="C143" s="260"/>
      <c r="D143" s="229"/>
      <c r="E143" s="235"/>
      <c r="F143" s="235"/>
      <c r="G143" s="229"/>
      <c r="H143" s="229"/>
      <c r="I143" s="229"/>
      <c r="J143" s="229"/>
      <c r="K143" s="229"/>
      <c r="L143" s="229"/>
      <c r="M143" s="235"/>
      <c r="N143" s="235"/>
      <c r="O143" s="235"/>
      <c r="P143" s="229"/>
      <c r="Q143" s="229"/>
      <c r="R143" s="229"/>
      <c r="S143" s="229"/>
      <c r="T143" s="229"/>
      <c r="U143" s="229"/>
      <c r="V143" s="229"/>
      <c r="W143" s="235"/>
      <c r="X143" s="235"/>
      <c r="Y143" s="235"/>
      <c r="Z143" s="235"/>
      <c r="AA143" s="235"/>
      <c r="AB143" s="235"/>
      <c r="AC143" s="235"/>
      <c r="AD143" s="235"/>
      <c r="AE143" s="229"/>
      <c r="AF143" s="136"/>
      <c r="AG143" s="229"/>
      <c r="AH143" s="136"/>
      <c r="AI143" s="275"/>
      <c r="AJ143" s="195">
        <f>SUM(C143:AI143)</f>
        <v>0</v>
      </c>
      <c r="AK143" s="247"/>
      <c r="AL143" s="249"/>
      <c r="AM143" s="265"/>
      <c r="AN143" s="312"/>
      <c r="AO143" s="265"/>
    </row>
    <row r="144" spans="1:41" ht="14.25" customHeight="1" hidden="1" thickBot="1">
      <c r="A144" s="112" t="s">
        <v>447</v>
      </c>
      <c r="B144" s="113" t="s">
        <v>155</v>
      </c>
      <c r="C144" s="242"/>
      <c r="D144" s="136"/>
      <c r="E144" s="240"/>
      <c r="F144" s="242"/>
      <c r="G144" s="136"/>
      <c r="H144" s="136"/>
      <c r="I144" s="136"/>
      <c r="J144" s="136"/>
      <c r="K144" s="136"/>
      <c r="L144" s="136"/>
      <c r="M144" s="132"/>
      <c r="N144" s="132"/>
      <c r="O144" s="132"/>
      <c r="P144" s="136"/>
      <c r="Q144" s="136"/>
      <c r="R144" s="136"/>
      <c r="S144" s="136"/>
      <c r="T144" s="136"/>
      <c r="U144" s="136"/>
      <c r="V144" s="136"/>
      <c r="W144" s="132"/>
      <c r="X144" s="132"/>
      <c r="Y144" s="132"/>
      <c r="Z144" s="132"/>
      <c r="AA144" s="132"/>
      <c r="AB144" s="132"/>
      <c r="AC144" s="132"/>
      <c r="AD144" s="132"/>
      <c r="AE144" s="136"/>
      <c r="AF144" s="136"/>
      <c r="AG144" s="136"/>
      <c r="AH144" s="136"/>
      <c r="AI144" s="276"/>
      <c r="AJ144" s="203">
        <f>SUM(C144:AI144)</f>
        <v>0</v>
      </c>
      <c r="AK144" s="247"/>
      <c r="AL144" s="249"/>
      <c r="AM144" s="265"/>
      <c r="AN144" s="312"/>
      <c r="AO144" s="265"/>
    </row>
    <row r="145" spans="1:41" s="106" customFormat="1" ht="16.5" customHeight="1" hidden="1" thickBot="1">
      <c r="A145" s="104" t="s">
        <v>156</v>
      </c>
      <c r="B145" s="114"/>
      <c r="C145" s="255">
        <f>SUM(C143:C144)</f>
        <v>0</v>
      </c>
      <c r="D145" s="196">
        <f aca="true" t="shared" si="11" ref="D145:AI145">SUM(D143:D144)</f>
        <v>0</v>
      </c>
      <c r="E145" s="200">
        <f t="shared" si="11"/>
        <v>0</v>
      </c>
      <c r="F145" s="200">
        <f t="shared" si="11"/>
        <v>0</v>
      </c>
      <c r="G145" s="196">
        <f t="shared" si="11"/>
        <v>0</v>
      </c>
      <c r="H145" s="196">
        <f t="shared" si="11"/>
        <v>0</v>
      </c>
      <c r="I145" s="196">
        <f t="shared" si="11"/>
        <v>0</v>
      </c>
      <c r="J145" s="196">
        <f t="shared" si="11"/>
        <v>0</v>
      </c>
      <c r="K145" s="196">
        <f t="shared" si="11"/>
        <v>0</v>
      </c>
      <c r="L145" s="196">
        <f t="shared" si="11"/>
        <v>0</v>
      </c>
      <c r="M145" s="197">
        <f t="shared" si="11"/>
        <v>0</v>
      </c>
      <c r="N145" s="197">
        <f t="shared" si="11"/>
        <v>0</v>
      </c>
      <c r="O145" s="197">
        <f t="shared" si="11"/>
        <v>0</v>
      </c>
      <c r="P145" s="196">
        <f t="shared" si="11"/>
        <v>0</v>
      </c>
      <c r="Q145" s="196">
        <f t="shared" si="11"/>
        <v>0</v>
      </c>
      <c r="R145" s="196">
        <f t="shared" si="11"/>
        <v>0</v>
      </c>
      <c r="S145" s="196">
        <f t="shared" si="11"/>
        <v>0</v>
      </c>
      <c r="T145" s="196">
        <f t="shared" si="11"/>
        <v>0</v>
      </c>
      <c r="U145" s="196">
        <f t="shared" si="11"/>
        <v>0</v>
      </c>
      <c r="V145" s="196">
        <f t="shared" si="11"/>
        <v>0</v>
      </c>
      <c r="W145" s="197">
        <f t="shared" si="11"/>
        <v>0</v>
      </c>
      <c r="X145" s="197">
        <f t="shared" si="11"/>
        <v>0</v>
      </c>
      <c r="Y145" s="197">
        <f t="shared" si="11"/>
        <v>0</v>
      </c>
      <c r="Z145" s="197">
        <f t="shared" si="11"/>
        <v>0</v>
      </c>
      <c r="AA145" s="197">
        <f t="shared" si="11"/>
        <v>0</v>
      </c>
      <c r="AB145" s="197">
        <f t="shared" si="11"/>
        <v>0</v>
      </c>
      <c r="AC145" s="197">
        <f t="shared" si="11"/>
        <v>0</v>
      </c>
      <c r="AD145" s="197">
        <f t="shared" si="11"/>
        <v>0</v>
      </c>
      <c r="AE145" s="196">
        <f t="shared" si="11"/>
        <v>0</v>
      </c>
      <c r="AF145" s="196">
        <f t="shared" si="11"/>
        <v>0</v>
      </c>
      <c r="AG145" s="196">
        <f t="shared" si="11"/>
        <v>0</v>
      </c>
      <c r="AH145" s="196">
        <f t="shared" si="11"/>
        <v>0</v>
      </c>
      <c r="AI145" s="277">
        <f t="shared" si="11"/>
        <v>0</v>
      </c>
      <c r="AJ145" s="202">
        <f>SUM(C145:AI145)</f>
        <v>0</v>
      </c>
      <c r="AK145" s="105"/>
      <c r="AM145" s="313"/>
      <c r="AN145" s="312"/>
      <c r="AO145" s="313"/>
    </row>
    <row r="146" spans="1:41" s="108" customFormat="1" ht="10.5" customHeight="1" hidden="1">
      <c r="A146" s="115"/>
      <c r="B146" s="116"/>
      <c r="C146" s="132"/>
      <c r="D146" s="132"/>
      <c r="E146" s="132"/>
      <c r="F146" s="132"/>
      <c r="G146" s="132"/>
      <c r="H146" s="132"/>
      <c r="I146" s="132"/>
      <c r="J146" s="132"/>
      <c r="K146" s="132"/>
      <c r="L146" s="132"/>
      <c r="M146" s="132"/>
      <c r="N146" s="132"/>
      <c r="O146" s="132"/>
      <c r="P146" s="132"/>
      <c r="Q146" s="132"/>
      <c r="R146" s="132"/>
      <c r="S146" s="132"/>
      <c r="T146" s="132"/>
      <c r="U146" s="132"/>
      <c r="V146" s="132"/>
      <c r="W146" s="132"/>
      <c r="X146" s="132"/>
      <c r="Y146" s="132"/>
      <c r="Z146" s="132"/>
      <c r="AA146" s="132"/>
      <c r="AB146" s="132"/>
      <c r="AC146" s="132"/>
      <c r="AD146" s="132"/>
      <c r="AE146" s="132"/>
      <c r="AF146" s="132"/>
      <c r="AG146" s="132"/>
      <c r="AH146" s="132"/>
      <c r="AI146" s="237"/>
      <c r="AJ146" s="250"/>
      <c r="AK146" s="247"/>
      <c r="AL146" s="249"/>
      <c r="AM146" s="312"/>
      <c r="AN146" s="128"/>
      <c r="AO146" s="311"/>
    </row>
    <row r="147" spans="1:41" s="108" customFormat="1" ht="16.5" customHeight="1" hidden="1">
      <c r="A147" s="375" t="s">
        <v>157</v>
      </c>
      <c r="B147" s="376"/>
      <c r="C147" s="238"/>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132"/>
      <c r="AD147" s="132"/>
      <c r="AE147" s="132"/>
      <c r="AF147" s="132"/>
      <c r="AG147" s="132"/>
      <c r="AH147" s="132"/>
      <c r="AI147" s="237"/>
      <c r="AJ147" s="192"/>
      <c r="AK147" s="247"/>
      <c r="AL147" s="248"/>
      <c r="AM147" s="270"/>
      <c r="AN147" s="270"/>
      <c r="AO147" s="311"/>
    </row>
    <row r="148" spans="1:41" ht="10.5" customHeight="1" hidden="1">
      <c r="A148" s="97"/>
      <c r="B148" s="98"/>
      <c r="C148" s="137"/>
      <c r="D148" s="137"/>
      <c r="E148" s="137"/>
      <c r="F148" s="137"/>
      <c r="G148" s="137"/>
      <c r="H148" s="137"/>
      <c r="I148" s="137"/>
      <c r="J148" s="137"/>
      <c r="K148" s="137"/>
      <c r="L148" s="137"/>
      <c r="M148" s="137"/>
      <c r="N148" s="137"/>
      <c r="O148" s="137"/>
      <c r="P148" s="137"/>
      <c r="Q148" s="137"/>
      <c r="R148" s="137"/>
      <c r="S148" s="137"/>
      <c r="T148" s="137"/>
      <c r="U148" s="137"/>
      <c r="V148" s="137"/>
      <c r="W148" s="137"/>
      <c r="X148" s="137"/>
      <c r="Y148" s="137"/>
      <c r="Z148" s="137"/>
      <c r="AA148" s="137"/>
      <c r="AB148" s="137"/>
      <c r="AC148" s="137"/>
      <c r="AD148" s="137"/>
      <c r="AE148" s="137"/>
      <c r="AF148" s="137"/>
      <c r="AG148" s="137"/>
      <c r="AH148" s="137"/>
      <c r="AI148" s="232"/>
      <c r="AJ148" s="194"/>
      <c r="AK148" s="247"/>
      <c r="AL148" s="249"/>
      <c r="AM148" s="312"/>
      <c r="AN148" s="312"/>
      <c r="AO148" s="265"/>
    </row>
    <row r="149" spans="1:41" ht="10.5" customHeight="1" hidden="1">
      <c r="A149" s="384" t="s">
        <v>158</v>
      </c>
      <c r="B149" s="385"/>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132"/>
      <c r="AD149" s="132"/>
      <c r="AE149" s="132"/>
      <c r="AF149" s="132"/>
      <c r="AG149" s="132"/>
      <c r="AH149" s="132"/>
      <c r="AI149" s="237"/>
      <c r="AJ149" s="192"/>
      <c r="AK149" s="247"/>
      <c r="AL149" s="249"/>
      <c r="AM149" s="312"/>
      <c r="AN149" s="312"/>
      <c r="AO149" s="265"/>
    </row>
    <row r="150" spans="1:41" ht="14.25" customHeight="1" hidden="1">
      <c r="A150" s="117" t="s">
        <v>159</v>
      </c>
      <c r="B150" s="118" t="s">
        <v>160</v>
      </c>
      <c r="C150" s="238"/>
      <c r="D150" s="132"/>
      <c r="E150" s="132"/>
      <c r="F150" s="131"/>
      <c r="G150" s="137"/>
      <c r="H150" s="137"/>
      <c r="I150" s="137"/>
      <c r="J150" s="137"/>
      <c r="K150" s="137"/>
      <c r="L150" s="131"/>
      <c r="M150" s="132"/>
      <c r="N150" s="132"/>
      <c r="O150" s="132"/>
      <c r="P150" s="132"/>
      <c r="Q150" s="137"/>
      <c r="R150" s="132"/>
      <c r="S150" s="132"/>
      <c r="T150" s="132"/>
      <c r="U150" s="137"/>
      <c r="V150" s="137"/>
      <c r="W150" s="132"/>
      <c r="X150" s="132"/>
      <c r="Y150" s="132"/>
      <c r="Z150" s="132"/>
      <c r="AA150" s="132"/>
      <c r="AB150" s="131"/>
      <c r="AC150" s="132"/>
      <c r="AD150" s="132"/>
      <c r="AE150" s="132"/>
      <c r="AF150" s="132"/>
      <c r="AG150" s="132"/>
      <c r="AH150" s="137"/>
      <c r="AI150" s="275"/>
      <c r="AJ150" s="195">
        <f aca="true" t="shared" si="12" ref="AJ150:AJ168">SUM(C150:AI150)</f>
        <v>0</v>
      </c>
      <c r="AK150" s="247"/>
      <c r="AL150" s="249"/>
      <c r="AM150" s="265"/>
      <c r="AN150" s="312"/>
      <c r="AO150" s="265"/>
    </row>
    <row r="151" spans="1:41" ht="14.25" customHeight="1" hidden="1">
      <c r="A151" s="117" t="s">
        <v>161</v>
      </c>
      <c r="B151" s="118" t="s">
        <v>162</v>
      </c>
      <c r="C151" s="238"/>
      <c r="D151" s="132"/>
      <c r="E151" s="139"/>
      <c r="F151" s="131"/>
      <c r="G151" s="131"/>
      <c r="H151" s="131"/>
      <c r="I151" s="131"/>
      <c r="J151" s="131"/>
      <c r="K151" s="131"/>
      <c r="L151" s="131"/>
      <c r="M151" s="132"/>
      <c r="N151" s="132"/>
      <c r="O151" s="132"/>
      <c r="P151" s="139"/>
      <c r="Q151" s="131"/>
      <c r="R151" s="138"/>
      <c r="S151" s="132"/>
      <c r="T151" s="139"/>
      <c r="U151" s="131"/>
      <c r="V151" s="131"/>
      <c r="W151" s="132"/>
      <c r="X151" s="132"/>
      <c r="Y151" s="132"/>
      <c r="Z151" s="132"/>
      <c r="AA151" s="132"/>
      <c r="AB151" s="132"/>
      <c r="AC151" s="132"/>
      <c r="AD151" s="132"/>
      <c r="AE151" s="137"/>
      <c r="AF151" s="132"/>
      <c r="AG151" s="139"/>
      <c r="AH151" s="131"/>
      <c r="AI151" s="275"/>
      <c r="AJ151" s="195">
        <f t="shared" si="12"/>
        <v>0</v>
      </c>
      <c r="AK151" s="247"/>
      <c r="AL151" s="249"/>
      <c r="AM151" s="265"/>
      <c r="AN151" s="312"/>
      <c r="AO151" s="265"/>
    </row>
    <row r="152" spans="1:41" ht="14.25" customHeight="1" hidden="1">
      <c r="A152" s="117" t="s">
        <v>163</v>
      </c>
      <c r="B152" s="118" t="s">
        <v>164</v>
      </c>
      <c r="C152" s="238"/>
      <c r="D152" s="132"/>
      <c r="E152" s="139"/>
      <c r="F152" s="131"/>
      <c r="G152" s="131"/>
      <c r="H152" s="131"/>
      <c r="I152" s="131"/>
      <c r="J152" s="131"/>
      <c r="K152" s="131"/>
      <c r="L152" s="131"/>
      <c r="M152" s="132"/>
      <c r="N152" s="132"/>
      <c r="O152" s="137"/>
      <c r="P152" s="139"/>
      <c r="Q152" s="131"/>
      <c r="R152" s="138"/>
      <c r="S152" s="132"/>
      <c r="T152" s="139"/>
      <c r="U152" s="131"/>
      <c r="V152" s="131"/>
      <c r="W152" s="132"/>
      <c r="X152" s="132"/>
      <c r="Y152" s="132"/>
      <c r="Z152" s="132"/>
      <c r="AA152" s="132"/>
      <c r="AB152" s="132"/>
      <c r="AC152" s="132"/>
      <c r="AD152" s="132"/>
      <c r="AE152" s="131"/>
      <c r="AF152" s="138"/>
      <c r="AG152" s="139"/>
      <c r="AH152" s="131"/>
      <c r="AI152" s="275"/>
      <c r="AJ152" s="195">
        <f t="shared" si="12"/>
        <v>0</v>
      </c>
      <c r="AK152" s="247"/>
      <c r="AL152" s="249"/>
      <c r="AM152" s="265"/>
      <c r="AN152" s="312"/>
      <c r="AO152" s="265"/>
    </row>
    <row r="153" spans="1:41" ht="14.25" customHeight="1" hidden="1">
      <c r="A153" s="117" t="s">
        <v>165</v>
      </c>
      <c r="B153" s="118" t="s">
        <v>166</v>
      </c>
      <c r="C153" s="238"/>
      <c r="D153" s="132"/>
      <c r="E153" s="139"/>
      <c r="F153" s="131"/>
      <c r="G153" s="131"/>
      <c r="H153" s="131"/>
      <c r="I153" s="131"/>
      <c r="J153" s="131"/>
      <c r="K153" s="131"/>
      <c r="L153" s="131"/>
      <c r="M153" s="132"/>
      <c r="N153" s="132"/>
      <c r="O153" s="131"/>
      <c r="P153" s="139"/>
      <c r="Q153" s="131"/>
      <c r="R153" s="138"/>
      <c r="S153" s="132"/>
      <c r="T153" s="139"/>
      <c r="U153" s="131"/>
      <c r="V153" s="131"/>
      <c r="W153" s="132"/>
      <c r="X153" s="132"/>
      <c r="Y153" s="132"/>
      <c r="Z153" s="132"/>
      <c r="AA153" s="132"/>
      <c r="AB153" s="132"/>
      <c r="AC153" s="132"/>
      <c r="AD153" s="132"/>
      <c r="AE153" s="131"/>
      <c r="AF153" s="138"/>
      <c r="AG153" s="139"/>
      <c r="AH153" s="131"/>
      <c r="AI153" s="275"/>
      <c r="AJ153" s="195">
        <f t="shared" si="12"/>
        <v>0</v>
      </c>
      <c r="AK153" s="247"/>
      <c r="AL153" s="249"/>
      <c r="AM153" s="265"/>
      <c r="AN153" s="312"/>
      <c r="AO153" s="265"/>
    </row>
    <row r="154" spans="1:41" ht="14.25" customHeight="1" hidden="1">
      <c r="A154" s="117" t="s">
        <v>167</v>
      </c>
      <c r="B154" s="118" t="s">
        <v>168</v>
      </c>
      <c r="C154" s="238"/>
      <c r="D154" s="132"/>
      <c r="E154" s="139"/>
      <c r="F154" s="131"/>
      <c r="G154" s="131"/>
      <c r="H154" s="131"/>
      <c r="I154" s="131"/>
      <c r="J154" s="131"/>
      <c r="K154" s="131"/>
      <c r="L154" s="131"/>
      <c r="M154" s="132"/>
      <c r="N154" s="132"/>
      <c r="O154" s="131"/>
      <c r="P154" s="139"/>
      <c r="Q154" s="131"/>
      <c r="R154" s="138"/>
      <c r="S154" s="132"/>
      <c r="T154" s="139"/>
      <c r="U154" s="131"/>
      <c r="V154" s="131"/>
      <c r="W154" s="132"/>
      <c r="X154" s="132"/>
      <c r="Y154" s="132"/>
      <c r="Z154" s="132"/>
      <c r="AA154" s="132"/>
      <c r="AB154" s="132"/>
      <c r="AC154" s="132"/>
      <c r="AD154" s="132"/>
      <c r="AE154" s="131"/>
      <c r="AF154" s="138"/>
      <c r="AG154" s="139"/>
      <c r="AH154" s="131"/>
      <c r="AI154" s="275"/>
      <c r="AJ154" s="195">
        <f t="shared" si="12"/>
        <v>0</v>
      </c>
      <c r="AK154" s="247"/>
      <c r="AL154" s="249"/>
      <c r="AM154" s="265"/>
      <c r="AN154" s="312"/>
      <c r="AO154" s="265"/>
    </row>
    <row r="155" spans="1:41" ht="14.25" customHeight="1" hidden="1">
      <c r="A155" s="117" t="s">
        <v>169</v>
      </c>
      <c r="B155" s="118" t="s">
        <v>170</v>
      </c>
      <c r="C155" s="238"/>
      <c r="D155" s="132"/>
      <c r="E155" s="139"/>
      <c r="F155" s="131"/>
      <c r="G155" s="131"/>
      <c r="H155" s="131"/>
      <c r="I155" s="131"/>
      <c r="J155" s="131"/>
      <c r="K155" s="131"/>
      <c r="L155" s="131"/>
      <c r="M155" s="132"/>
      <c r="N155" s="132"/>
      <c r="O155" s="131"/>
      <c r="P155" s="139"/>
      <c r="Q155" s="131"/>
      <c r="R155" s="138"/>
      <c r="S155" s="132"/>
      <c r="T155" s="139"/>
      <c r="U155" s="131"/>
      <c r="V155" s="131"/>
      <c r="W155" s="132"/>
      <c r="X155" s="132"/>
      <c r="Y155" s="132"/>
      <c r="Z155" s="132"/>
      <c r="AA155" s="132"/>
      <c r="AB155" s="132"/>
      <c r="AC155" s="132"/>
      <c r="AD155" s="132"/>
      <c r="AE155" s="131"/>
      <c r="AF155" s="138"/>
      <c r="AG155" s="139"/>
      <c r="AH155" s="131"/>
      <c r="AI155" s="275"/>
      <c r="AJ155" s="195">
        <f t="shared" si="12"/>
        <v>0</v>
      </c>
      <c r="AK155" s="247"/>
      <c r="AL155" s="249"/>
      <c r="AM155" s="265"/>
      <c r="AN155" s="312"/>
      <c r="AO155" s="265"/>
    </row>
    <row r="156" spans="1:41" ht="14.25" customHeight="1" hidden="1">
      <c r="A156" s="117" t="s">
        <v>171</v>
      </c>
      <c r="B156" s="118" t="s">
        <v>172</v>
      </c>
      <c r="C156" s="238"/>
      <c r="D156" s="132"/>
      <c r="E156" s="139"/>
      <c r="F156" s="131"/>
      <c r="G156" s="131"/>
      <c r="H156" s="131"/>
      <c r="I156" s="131"/>
      <c r="J156" s="131"/>
      <c r="K156" s="131"/>
      <c r="L156" s="131"/>
      <c r="M156" s="132"/>
      <c r="N156" s="132"/>
      <c r="O156" s="132"/>
      <c r="P156" s="139"/>
      <c r="Q156" s="131"/>
      <c r="R156" s="138"/>
      <c r="S156" s="132"/>
      <c r="T156" s="139"/>
      <c r="U156" s="131"/>
      <c r="V156" s="131"/>
      <c r="W156" s="132"/>
      <c r="X156" s="132"/>
      <c r="Y156" s="132"/>
      <c r="Z156" s="132"/>
      <c r="AA156" s="132"/>
      <c r="AB156" s="132"/>
      <c r="AC156" s="132"/>
      <c r="AD156" s="132"/>
      <c r="AE156" s="131"/>
      <c r="AF156" s="138"/>
      <c r="AG156" s="139"/>
      <c r="AH156" s="131"/>
      <c r="AI156" s="275"/>
      <c r="AJ156" s="195">
        <f t="shared" si="12"/>
        <v>0</v>
      </c>
      <c r="AK156" s="247"/>
      <c r="AL156" s="249"/>
      <c r="AM156" s="265"/>
      <c r="AN156" s="312"/>
      <c r="AO156" s="265"/>
    </row>
    <row r="157" spans="1:41" ht="14.25" customHeight="1" hidden="1">
      <c r="A157" s="117" t="s">
        <v>173</v>
      </c>
      <c r="B157" s="118" t="s">
        <v>174</v>
      </c>
      <c r="C157" s="238"/>
      <c r="D157" s="132"/>
      <c r="E157" s="139"/>
      <c r="F157" s="131"/>
      <c r="G157" s="131"/>
      <c r="H157" s="131"/>
      <c r="I157" s="131"/>
      <c r="J157" s="131"/>
      <c r="K157" s="131"/>
      <c r="L157" s="131"/>
      <c r="M157" s="132"/>
      <c r="N157" s="132"/>
      <c r="O157" s="132"/>
      <c r="P157" s="139"/>
      <c r="Q157" s="131"/>
      <c r="R157" s="138"/>
      <c r="S157" s="132"/>
      <c r="T157" s="139"/>
      <c r="U157" s="131"/>
      <c r="V157" s="131"/>
      <c r="W157" s="132"/>
      <c r="X157" s="132"/>
      <c r="Y157" s="132"/>
      <c r="Z157" s="132"/>
      <c r="AA157" s="132"/>
      <c r="AB157" s="132"/>
      <c r="AC157" s="132"/>
      <c r="AD157" s="132"/>
      <c r="AE157" s="131"/>
      <c r="AF157" s="138"/>
      <c r="AG157" s="139"/>
      <c r="AH157" s="131"/>
      <c r="AI157" s="275"/>
      <c r="AJ157" s="195">
        <f t="shared" si="12"/>
        <v>0</v>
      </c>
      <c r="AK157" s="247"/>
      <c r="AL157" s="249"/>
      <c r="AM157" s="265"/>
      <c r="AN157" s="312"/>
      <c r="AO157" s="265"/>
    </row>
    <row r="158" spans="1:41" ht="14.25" customHeight="1" hidden="1">
      <c r="A158" s="117" t="s">
        <v>175</v>
      </c>
      <c r="B158" s="118" t="s">
        <v>176</v>
      </c>
      <c r="C158" s="238"/>
      <c r="D158" s="132"/>
      <c r="E158" s="139"/>
      <c r="F158" s="131"/>
      <c r="G158" s="131"/>
      <c r="H158" s="131"/>
      <c r="I158" s="131"/>
      <c r="J158" s="131"/>
      <c r="K158" s="131"/>
      <c r="L158" s="131"/>
      <c r="M158" s="132"/>
      <c r="N158" s="132"/>
      <c r="O158" s="132"/>
      <c r="P158" s="139"/>
      <c r="Q158" s="131"/>
      <c r="R158" s="138"/>
      <c r="S158" s="132"/>
      <c r="T158" s="139"/>
      <c r="U158" s="131"/>
      <c r="V158" s="131"/>
      <c r="W158" s="132"/>
      <c r="X158" s="132"/>
      <c r="Y158" s="132"/>
      <c r="Z158" s="132"/>
      <c r="AA158" s="132"/>
      <c r="AB158" s="132"/>
      <c r="AC158" s="132"/>
      <c r="AD158" s="132"/>
      <c r="AE158" s="131"/>
      <c r="AF158" s="138"/>
      <c r="AG158" s="139"/>
      <c r="AH158" s="131"/>
      <c r="AI158" s="275"/>
      <c r="AJ158" s="195">
        <f t="shared" si="12"/>
        <v>0</v>
      </c>
      <c r="AK158" s="247"/>
      <c r="AL158" s="249"/>
      <c r="AM158" s="265"/>
      <c r="AN158" s="312"/>
      <c r="AO158" s="265"/>
    </row>
    <row r="159" spans="1:41" ht="14.25" customHeight="1" hidden="1">
      <c r="A159" s="117" t="s">
        <v>177</v>
      </c>
      <c r="B159" s="118" t="s">
        <v>178</v>
      </c>
      <c r="C159" s="132"/>
      <c r="D159" s="132"/>
      <c r="E159" s="132"/>
      <c r="F159" s="132"/>
      <c r="G159" s="132"/>
      <c r="H159" s="132"/>
      <c r="I159" s="132"/>
      <c r="J159" s="132"/>
      <c r="K159" s="132"/>
      <c r="L159" s="132"/>
      <c r="M159" s="132"/>
      <c r="N159" s="132"/>
      <c r="O159" s="132"/>
      <c r="P159" s="132"/>
      <c r="Q159" s="132"/>
      <c r="R159" s="132"/>
      <c r="S159" s="132"/>
      <c r="T159" s="132"/>
      <c r="U159" s="132"/>
      <c r="V159" s="132"/>
      <c r="W159" s="132"/>
      <c r="X159" s="132"/>
      <c r="Y159" s="132"/>
      <c r="Z159" s="132"/>
      <c r="AA159" s="132"/>
      <c r="AB159" s="243"/>
      <c r="AC159" s="131"/>
      <c r="AD159" s="138"/>
      <c r="AE159" s="132"/>
      <c r="AF159" s="132"/>
      <c r="AG159" s="132"/>
      <c r="AH159" s="132"/>
      <c r="AI159" s="275"/>
      <c r="AJ159" s="195">
        <f t="shared" si="12"/>
        <v>0</v>
      </c>
      <c r="AK159" s="247"/>
      <c r="AL159" s="249"/>
      <c r="AM159" s="265"/>
      <c r="AN159" s="312"/>
      <c r="AO159" s="265"/>
    </row>
    <row r="160" spans="1:41" ht="14.25" customHeight="1" hidden="1">
      <c r="A160" s="117" t="s">
        <v>179</v>
      </c>
      <c r="B160" s="118" t="s">
        <v>180</v>
      </c>
      <c r="C160" s="132"/>
      <c r="D160" s="132"/>
      <c r="E160" s="132"/>
      <c r="F160" s="132"/>
      <c r="G160" s="132"/>
      <c r="H160" s="132"/>
      <c r="I160" s="132"/>
      <c r="J160" s="132"/>
      <c r="K160" s="132"/>
      <c r="L160" s="132"/>
      <c r="M160" s="132"/>
      <c r="N160" s="132"/>
      <c r="O160" s="132"/>
      <c r="P160" s="132"/>
      <c r="Q160" s="132"/>
      <c r="R160" s="132"/>
      <c r="S160" s="132"/>
      <c r="T160" s="132"/>
      <c r="U160" s="132"/>
      <c r="V160" s="132"/>
      <c r="W160" s="132"/>
      <c r="X160" s="132"/>
      <c r="Y160" s="132"/>
      <c r="Z160" s="132"/>
      <c r="AA160" s="139"/>
      <c r="AB160" s="131"/>
      <c r="AC160" s="244"/>
      <c r="AD160" s="132"/>
      <c r="AE160" s="132"/>
      <c r="AF160" s="132"/>
      <c r="AG160" s="132"/>
      <c r="AH160" s="132"/>
      <c r="AI160" s="275"/>
      <c r="AJ160" s="195">
        <f t="shared" si="12"/>
        <v>0</v>
      </c>
      <c r="AK160" s="247"/>
      <c r="AL160" s="249"/>
      <c r="AM160" s="265"/>
      <c r="AN160" s="312"/>
      <c r="AO160" s="265"/>
    </row>
    <row r="161" spans="1:41" ht="14.25" customHeight="1" hidden="1">
      <c r="A161" s="117" t="s">
        <v>181</v>
      </c>
      <c r="B161" s="118" t="s">
        <v>182</v>
      </c>
      <c r="C161" s="132"/>
      <c r="D161" s="132"/>
      <c r="E161" s="132"/>
      <c r="F161" s="132"/>
      <c r="G161" s="132"/>
      <c r="H161" s="132"/>
      <c r="I161" s="132"/>
      <c r="J161" s="132"/>
      <c r="K161" s="132"/>
      <c r="L161" s="132"/>
      <c r="M161" s="132"/>
      <c r="N161" s="132"/>
      <c r="O161" s="132"/>
      <c r="P161" s="132"/>
      <c r="Q161" s="132"/>
      <c r="R161" s="132"/>
      <c r="S161" s="132"/>
      <c r="T161" s="132"/>
      <c r="U161" s="132"/>
      <c r="V161" s="132"/>
      <c r="W161" s="132"/>
      <c r="X161" s="132"/>
      <c r="Y161" s="132"/>
      <c r="Z161" s="132"/>
      <c r="AA161" s="139"/>
      <c r="AB161" s="131"/>
      <c r="AC161" s="131"/>
      <c r="AD161" s="138"/>
      <c r="AE161" s="132"/>
      <c r="AF161" s="132"/>
      <c r="AG161" s="132"/>
      <c r="AH161" s="132"/>
      <c r="AI161" s="275"/>
      <c r="AJ161" s="195">
        <f t="shared" si="12"/>
        <v>0</v>
      </c>
      <c r="AK161" s="247"/>
      <c r="AL161" s="249"/>
      <c r="AM161" s="265"/>
      <c r="AN161" s="312"/>
      <c r="AO161" s="265"/>
    </row>
    <row r="162" spans="1:41" ht="14.25" customHeight="1" hidden="1">
      <c r="A162" s="117" t="s">
        <v>183</v>
      </c>
      <c r="B162" s="118" t="s">
        <v>184</v>
      </c>
      <c r="C162" s="132"/>
      <c r="D162" s="132"/>
      <c r="E162" s="132"/>
      <c r="F162" s="132"/>
      <c r="G162" s="132"/>
      <c r="H162" s="132"/>
      <c r="I162" s="132"/>
      <c r="J162" s="132"/>
      <c r="K162" s="132"/>
      <c r="L162" s="132"/>
      <c r="M162" s="132"/>
      <c r="N162" s="132"/>
      <c r="O162" s="132"/>
      <c r="P162" s="132"/>
      <c r="Q162" s="132"/>
      <c r="R162" s="132"/>
      <c r="S162" s="132"/>
      <c r="T162" s="132"/>
      <c r="U162" s="132"/>
      <c r="V162" s="132"/>
      <c r="W162" s="132"/>
      <c r="X162" s="132"/>
      <c r="Y162" s="132"/>
      <c r="Z162" s="132"/>
      <c r="AA162" s="139"/>
      <c r="AB162" s="131"/>
      <c r="AC162" s="245"/>
      <c r="AD162" s="132"/>
      <c r="AE162" s="132"/>
      <c r="AF162" s="132"/>
      <c r="AG162" s="132"/>
      <c r="AH162" s="132"/>
      <c r="AI162" s="275"/>
      <c r="AJ162" s="195">
        <f t="shared" si="12"/>
        <v>0</v>
      </c>
      <c r="AK162" s="247"/>
      <c r="AL162" s="249"/>
      <c r="AM162" s="265"/>
      <c r="AN162" s="312"/>
      <c r="AO162" s="265"/>
    </row>
    <row r="163" spans="1:41" ht="14.25" customHeight="1" hidden="1">
      <c r="A163" s="117" t="s">
        <v>185</v>
      </c>
      <c r="B163" s="118" t="s">
        <v>186</v>
      </c>
      <c r="C163" s="132"/>
      <c r="D163" s="132"/>
      <c r="E163" s="132"/>
      <c r="F163" s="132"/>
      <c r="G163" s="132"/>
      <c r="H163" s="132"/>
      <c r="I163" s="132"/>
      <c r="J163" s="132"/>
      <c r="K163" s="132"/>
      <c r="L163" s="132"/>
      <c r="M163" s="132"/>
      <c r="N163" s="132"/>
      <c r="O163" s="132"/>
      <c r="P163" s="132"/>
      <c r="Q163" s="132"/>
      <c r="R163" s="132"/>
      <c r="S163" s="132"/>
      <c r="T163" s="132"/>
      <c r="U163" s="132"/>
      <c r="V163" s="132"/>
      <c r="W163" s="132"/>
      <c r="X163" s="132"/>
      <c r="Y163" s="132"/>
      <c r="Z163" s="132"/>
      <c r="AA163" s="139"/>
      <c r="AB163" s="131"/>
      <c r="AC163" s="138"/>
      <c r="AD163" s="132"/>
      <c r="AE163" s="132"/>
      <c r="AF163" s="132"/>
      <c r="AG163" s="132"/>
      <c r="AH163" s="132"/>
      <c r="AI163" s="275"/>
      <c r="AJ163" s="195">
        <f t="shared" si="12"/>
        <v>0</v>
      </c>
      <c r="AK163" s="247"/>
      <c r="AL163" s="249"/>
      <c r="AM163" s="265"/>
      <c r="AN163" s="312"/>
      <c r="AO163" s="265"/>
    </row>
    <row r="164" spans="1:41" ht="14.25" customHeight="1" hidden="1">
      <c r="A164" s="117" t="s">
        <v>187</v>
      </c>
      <c r="B164" s="118" t="s">
        <v>188</v>
      </c>
      <c r="C164" s="132"/>
      <c r="D164" s="132"/>
      <c r="E164" s="132"/>
      <c r="F164" s="132"/>
      <c r="G164" s="132"/>
      <c r="H164" s="132"/>
      <c r="I164" s="132"/>
      <c r="J164" s="132"/>
      <c r="K164" s="132"/>
      <c r="L164" s="132"/>
      <c r="M164" s="132"/>
      <c r="N164" s="132"/>
      <c r="O164" s="132"/>
      <c r="P164" s="132"/>
      <c r="Q164" s="132"/>
      <c r="R164" s="132"/>
      <c r="S164" s="132"/>
      <c r="T164" s="132"/>
      <c r="U164" s="132"/>
      <c r="V164" s="132"/>
      <c r="W164" s="132"/>
      <c r="X164" s="132"/>
      <c r="Y164" s="132"/>
      <c r="Z164" s="132"/>
      <c r="AA164" s="139"/>
      <c r="AB164" s="131"/>
      <c r="AC164" s="138"/>
      <c r="AD164" s="132"/>
      <c r="AE164" s="132"/>
      <c r="AF164" s="132"/>
      <c r="AG164" s="132"/>
      <c r="AH164" s="132"/>
      <c r="AI164" s="275"/>
      <c r="AJ164" s="195">
        <f t="shared" si="12"/>
        <v>0</v>
      </c>
      <c r="AK164" s="247"/>
      <c r="AL164" s="249"/>
      <c r="AM164" s="265"/>
      <c r="AN164" s="312"/>
      <c r="AO164" s="265"/>
    </row>
    <row r="165" spans="1:41" ht="14.25" customHeight="1" hidden="1">
      <c r="A165" s="117" t="s">
        <v>189</v>
      </c>
      <c r="B165" s="118" t="s">
        <v>190</v>
      </c>
      <c r="C165" s="132"/>
      <c r="D165" s="132"/>
      <c r="E165" s="132"/>
      <c r="F165" s="132"/>
      <c r="G165" s="132"/>
      <c r="H165" s="132"/>
      <c r="I165" s="132"/>
      <c r="J165" s="132"/>
      <c r="K165" s="132"/>
      <c r="L165" s="132"/>
      <c r="M165" s="132"/>
      <c r="N165" s="132"/>
      <c r="O165" s="132"/>
      <c r="P165" s="132"/>
      <c r="Q165" s="132"/>
      <c r="R165" s="132"/>
      <c r="S165" s="132"/>
      <c r="T165" s="132"/>
      <c r="U165" s="132"/>
      <c r="V165" s="132"/>
      <c r="W165" s="132"/>
      <c r="X165" s="132"/>
      <c r="Y165" s="137"/>
      <c r="Z165" s="132"/>
      <c r="AA165" s="139"/>
      <c r="AB165" s="131"/>
      <c r="AC165" s="138"/>
      <c r="AD165" s="132"/>
      <c r="AE165" s="132"/>
      <c r="AF165" s="132"/>
      <c r="AG165" s="132"/>
      <c r="AH165" s="132"/>
      <c r="AI165" s="275"/>
      <c r="AJ165" s="195">
        <f t="shared" si="12"/>
        <v>0</v>
      </c>
      <c r="AK165" s="247"/>
      <c r="AL165" s="249"/>
      <c r="AM165" s="265"/>
      <c r="AN165" s="312"/>
      <c r="AO165" s="265"/>
    </row>
    <row r="166" spans="1:41" ht="14.25" customHeight="1" hidden="1">
      <c r="A166" s="117" t="s">
        <v>191</v>
      </c>
      <c r="B166" s="118" t="s">
        <v>192</v>
      </c>
      <c r="C166" s="132"/>
      <c r="D166" s="132"/>
      <c r="E166" s="132"/>
      <c r="F166" s="137"/>
      <c r="G166" s="132"/>
      <c r="H166" s="132"/>
      <c r="I166" s="132"/>
      <c r="J166" s="132"/>
      <c r="K166" s="132"/>
      <c r="L166" s="132"/>
      <c r="M166" s="132"/>
      <c r="N166" s="132"/>
      <c r="O166" s="132"/>
      <c r="P166" s="132"/>
      <c r="Q166" s="137"/>
      <c r="R166" s="132"/>
      <c r="S166" s="132"/>
      <c r="T166" s="132"/>
      <c r="U166" s="137"/>
      <c r="V166" s="137"/>
      <c r="W166" s="132"/>
      <c r="X166" s="139"/>
      <c r="Y166" s="131"/>
      <c r="Z166" s="138"/>
      <c r="AA166" s="132"/>
      <c r="AB166" s="235"/>
      <c r="AC166" s="132"/>
      <c r="AD166" s="132"/>
      <c r="AE166" s="137"/>
      <c r="AF166" s="132"/>
      <c r="AG166" s="132"/>
      <c r="AH166" s="137"/>
      <c r="AI166" s="275"/>
      <c r="AJ166" s="195">
        <f t="shared" si="12"/>
        <v>0</v>
      </c>
      <c r="AK166" s="247"/>
      <c r="AL166" s="249"/>
      <c r="AM166" s="265"/>
      <c r="AN166" s="312"/>
      <c r="AO166" s="265"/>
    </row>
    <row r="167" spans="1:41" ht="14.25" customHeight="1" hidden="1">
      <c r="A167" s="117" t="s">
        <v>193</v>
      </c>
      <c r="B167" s="118" t="s">
        <v>194</v>
      </c>
      <c r="C167" s="238"/>
      <c r="D167" s="132"/>
      <c r="E167" s="139"/>
      <c r="F167" s="131"/>
      <c r="G167" s="254"/>
      <c r="H167" s="137"/>
      <c r="I167" s="137"/>
      <c r="J167" s="137"/>
      <c r="K167" s="137"/>
      <c r="L167" s="137"/>
      <c r="M167" s="132"/>
      <c r="N167" s="132"/>
      <c r="O167" s="132"/>
      <c r="P167" s="139"/>
      <c r="Q167" s="131"/>
      <c r="R167" s="138"/>
      <c r="S167" s="132"/>
      <c r="T167" s="139"/>
      <c r="U167" s="131"/>
      <c r="V167" s="131"/>
      <c r="W167" s="138"/>
      <c r="X167" s="132"/>
      <c r="Y167" s="132"/>
      <c r="Z167" s="132"/>
      <c r="AA167" s="132"/>
      <c r="AB167" s="137"/>
      <c r="AC167" s="137"/>
      <c r="AD167" s="139"/>
      <c r="AE167" s="131"/>
      <c r="AF167" s="138"/>
      <c r="AG167" s="139"/>
      <c r="AH167" s="131"/>
      <c r="AI167" s="275"/>
      <c r="AJ167" s="195">
        <f t="shared" si="12"/>
        <v>0</v>
      </c>
      <c r="AK167" s="247"/>
      <c r="AL167" s="249"/>
      <c r="AM167" s="265"/>
      <c r="AN167" s="312"/>
      <c r="AO167" s="265"/>
    </row>
    <row r="168" spans="1:41" ht="15.75" customHeight="1" hidden="1">
      <c r="A168" s="386" t="s">
        <v>195</v>
      </c>
      <c r="B168" s="387"/>
      <c r="C168" s="259">
        <f>SUM(C150:C167)</f>
        <v>0</v>
      </c>
      <c r="D168" s="132">
        <f aca="true" t="shared" si="13" ref="D168:AI168">SUM(D150:D167)</f>
        <v>0</v>
      </c>
      <c r="E168" s="139">
        <f t="shared" si="13"/>
        <v>0</v>
      </c>
      <c r="F168" s="141">
        <f t="shared" si="13"/>
        <v>0</v>
      </c>
      <c r="G168" s="141">
        <f t="shared" si="13"/>
        <v>0</v>
      </c>
      <c r="H168" s="141">
        <f t="shared" si="13"/>
        <v>0</v>
      </c>
      <c r="I168" s="141">
        <f t="shared" si="13"/>
        <v>0</v>
      </c>
      <c r="J168" s="141">
        <f t="shared" si="13"/>
        <v>0</v>
      </c>
      <c r="K168" s="141">
        <f t="shared" si="13"/>
        <v>0</v>
      </c>
      <c r="L168" s="141">
        <f t="shared" si="13"/>
        <v>0</v>
      </c>
      <c r="M168" s="132">
        <f t="shared" si="13"/>
        <v>0</v>
      </c>
      <c r="N168" s="132">
        <f t="shared" si="13"/>
        <v>0</v>
      </c>
      <c r="O168" s="227">
        <f t="shared" si="13"/>
        <v>0</v>
      </c>
      <c r="P168" s="139">
        <f t="shared" si="13"/>
        <v>0</v>
      </c>
      <c r="Q168" s="141">
        <f t="shared" si="13"/>
        <v>0</v>
      </c>
      <c r="R168" s="138">
        <f t="shared" si="13"/>
        <v>0</v>
      </c>
      <c r="S168" s="132">
        <f t="shared" si="13"/>
        <v>0</v>
      </c>
      <c r="T168" s="139">
        <f t="shared" si="13"/>
        <v>0</v>
      </c>
      <c r="U168" s="141">
        <f t="shared" si="13"/>
        <v>0</v>
      </c>
      <c r="V168" s="141">
        <f t="shared" si="13"/>
        <v>0</v>
      </c>
      <c r="W168" s="132">
        <f t="shared" si="13"/>
        <v>0</v>
      </c>
      <c r="X168" s="132">
        <f t="shared" si="13"/>
        <v>0</v>
      </c>
      <c r="Y168" s="141">
        <f t="shared" si="13"/>
        <v>0</v>
      </c>
      <c r="Z168" s="132">
        <f>SUM(Z156:Z167)</f>
        <v>0</v>
      </c>
      <c r="AA168" s="139">
        <f t="shared" si="13"/>
        <v>0</v>
      </c>
      <c r="AB168" s="141">
        <f t="shared" si="13"/>
        <v>0</v>
      </c>
      <c r="AC168" s="141">
        <f t="shared" si="13"/>
        <v>0</v>
      </c>
      <c r="AD168" s="132">
        <f t="shared" si="13"/>
        <v>0</v>
      </c>
      <c r="AE168" s="141">
        <f t="shared" si="13"/>
        <v>0</v>
      </c>
      <c r="AF168" s="138">
        <f t="shared" si="13"/>
        <v>0</v>
      </c>
      <c r="AG168" s="139">
        <f t="shared" si="13"/>
        <v>0</v>
      </c>
      <c r="AH168" s="141">
        <f t="shared" si="13"/>
        <v>0</v>
      </c>
      <c r="AI168" s="274">
        <f t="shared" si="13"/>
        <v>0</v>
      </c>
      <c r="AJ168" s="204">
        <f t="shared" si="12"/>
        <v>0</v>
      </c>
      <c r="AK168" s="96"/>
      <c r="AM168" s="265"/>
      <c r="AN168" s="312"/>
      <c r="AO168" s="265"/>
    </row>
    <row r="169" spans="1:41" ht="8.25" customHeight="1" hidden="1">
      <c r="A169" s="97"/>
      <c r="B169" s="98"/>
      <c r="C169" s="137"/>
      <c r="D169" s="137"/>
      <c r="E169" s="137"/>
      <c r="F169" s="137"/>
      <c r="G169" s="137"/>
      <c r="H169" s="137"/>
      <c r="I169" s="137"/>
      <c r="J169" s="137"/>
      <c r="K169" s="137"/>
      <c r="L169" s="137"/>
      <c r="M169" s="137"/>
      <c r="N169" s="137"/>
      <c r="O169" s="137"/>
      <c r="P169" s="137"/>
      <c r="Q169" s="137"/>
      <c r="R169" s="137"/>
      <c r="S169" s="137"/>
      <c r="T169" s="137"/>
      <c r="U169" s="137"/>
      <c r="V169" s="137"/>
      <c r="W169" s="137"/>
      <c r="X169" s="137"/>
      <c r="Y169" s="137"/>
      <c r="Z169" s="137"/>
      <c r="AA169" s="137"/>
      <c r="AB169" s="137"/>
      <c r="AC169" s="137"/>
      <c r="AD169" s="137"/>
      <c r="AE169" s="137"/>
      <c r="AF169" s="137"/>
      <c r="AG169" s="137"/>
      <c r="AH169" s="137"/>
      <c r="AI169" s="232"/>
      <c r="AJ169" s="194"/>
      <c r="AK169" s="247"/>
      <c r="AL169" s="249"/>
      <c r="AM169" s="312"/>
      <c r="AN169" s="312"/>
      <c r="AO169" s="265"/>
    </row>
    <row r="170" spans="1:41" ht="15" customHeight="1" hidden="1">
      <c r="A170" s="384" t="s">
        <v>196</v>
      </c>
      <c r="B170" s="385"/>
      <c r="C170" s="132"/>
      <c r="D170" s="132"/>
      <c r="E170" s="132"/>
      <c r="F170" s="132"/>
      <c r="G170" s="132"/>
      <c r="H170" s="132"/>
      <c r="I170" s="132"/>
      <c r="J170" s="132"/>
      <c r="K170" s="132"/>
      <c r="L170" s="132"/>
      <c r="M170" s="132"/>
      <c r="N170" s="132"/>
      <c r="O170" s="132"/>
      <c r="P170" s="132"/>
      <c r="Q170" s="132"/>
      <c r="R170" s="132"/>
      <c r="S170" s="132"/>
      <c r="T170" s="132"/>
      <c r="U170" s="132"/>
      <c r="V170" s="132"/>
      <c r="W170" s="132"/>
      <c r="X170" s="132"/>
      <c r="Y170" s="132"/>
      <c r="Z170" s="132"/>
      <c r="AA170" s="132"/>
      <c r="AB170" s="132"/>
      <c r="AC170" s="132"/>
      <c r="AD170" s="132"/>
      <c r="AE170" s="132"/>
      <c r="AF170" s="132"/>
      <c r="AG170" s="132"/>
      <c r="AH170" s="132"/>
      <c r="AI170" s="237"/>
      <c r="AJ170" s="192"/>
      <c r="AK170" s="247"/>
      <c r="AL170" s="249"/>
      <c r="AM170" s="270"/>
      <c r="AN170" s="312"/>
      <c r="AO170" s="265"/>
    </row>
    <row r="171" spans="1:40" ht="14.25" customHeight="1" hidden="1">
      <c r="A171" s="117" t="s">
        <v>197</v>
      </c>
      <c r="B171" s="118" t="s">
        <v>198</v>
      </c>
      <c r="C171" s="238"/>
      <c r="D171" s="132"/>
      <c r="E171" s="132"/>
      <c r="F171" s="139"/>
      <c r="G171" s="131"/>
      <c r="H171" s="131"/>
      <c r="I171" s="131"/>
      <c r="J171" s="131"/>
      <c r="K171" s="131"/>
      <c r="L171" s="138"/>
      <c r="M171" s="132"/>
      <c r="N171" s="132"/>
      <c r="O171" s="132"/>
      <c r="P171" s="139"/>
      <c r="Q171" s="131"/>
      <c r="R171" s="138"/>
      <c r="S171" s="132"/>
      <c r="T171" s="139"/>
      <c r="U171" s="131"/>
      <c r="V171" s="131"/>
      <c r="W171" s="132"/>
      <c r="X171" s="132"/>
      <c r="Y171" s="132"/>
      <c r="Z171" s="132"/>
      <c r="AA171" s="132"/>
      <c r="AB171" s="132"/>
      <c r="AC171" s="132"/>
      <c r="AD171" s="132"/>
      <c r="AE171" s="131"/>
      <c r="AF171" s="138"/>
      <c r="AG171" s="139"/>
      <c r="AH171" s="131"/>
      <c r="AI171" s="225"/>
      <c r="AJ171" s="195">
        <f aca="true" t="shared" si="14" ref="AJ171:AJ183">SUM(C171:AI171)</f>
        <v>0</v>
      </c>
      <c r="AK171" s="247"/>
      <c r="AL171" s="249"/>
      <c r="AN171" s="249"/>
    </row>
    <row r="172" spans="1:40" ht="14.25" customHeight="1" hidden="1">
      <c r="A172" s="117" t="s">
        <v>199</v>
      </c>
      <c r="B172" s="118" t="s">
        <v>200</v>
      </c>
      <c r="C172" s="238"/>
      <c r="D172" s="132"/>
      <c r="E172" s="132"/>
      <c r="F172" s="132"/>
      <c r="G172" s="132"/>
      <c r="H172" s="132"/>
      <c r="I172" s="132"/>
      <c r="J172" s="132"/>
      <c r="K172" s="131"/>
      <c r="L172" s="132"/>
      <c r="M172" s="132"/>
      <c r="N172" s="132"/>
      <c r="O172" s="132"/>
      <c r="P172" s="132"/>
      <c r="Q172" s="132"/>
      <c r="R172" s="132"/>
      <c r="S172" s="132"/>
      <c r="T172" s="132"/>
      <c r="U172" s="132"/>
      <c r="V172" s="132"/>
      <c r="W172" s="132"/>
      <c r="X172" s="132"/>
      <c r="Y172" s="132"/>
      <c r="Z172" s="132"/>
      <c r="AA172" s="132"/>
      <c r="AB172" s="132"/>
      <c r="AC172" s="132"/>
      <c r="AD172" s="132"/>
      <c r="AE172" s="235"/>
      <c r="AF172" s="132"/>
      <c r="AG172" s="132"/>
      <c r="AH172" s="235"/>
      <c r="AI172" s="225"/>
      <c r="AJ172" s="195">
        <f t="shared" si="14"/>
        <v>0</v>
      </c>
      <c r="AK172" s="247"/>
      <c r="AL172" s="249"/>
      <c r="AN172" s="249"/>
    </row>
    <row r="173" spans="1:40" ht="14.25" customHeight="1" hidden="1">
      <c r="A173" s="117" t="s">
        <v>201</v>
      </c>
      <c r="B173" s="118" t="s">
        <v>202</v>
      </c>
      <c r="C173" s="238"/>
      <c r="D173" s="132"/>
      <c r="E173" s="132"/>
      <c r="F173" s="132"/>
      <c r="G173" s="132"/>
      <c r="H173" s="132"/>
      <c r="I173" s="132"/>
      <c r="J173" s="132"/>
      <c r="K173" s="229"/>
      <c r="L173" s="132"/>
      <c r="M173" s="132"/>
      <c r="N173" s="132"/>
      <c r="O173" s="132"/>
      <c r="P173" s="132"/>
      <c r="Q173" s="132"/>
      <c r="R173" s="132"/>
      <c r="S173" s="132"/>
      <c r="T173" s="132"/>
      <c r="U173" s="132"/>
      <c r="V173" s="132"/>
      <c r="W173" s="132"/>
      <c r="X173" s="132"/>
      <c r="Y173" s="132"/>
      <c r="Z173" s="132"/>
      <c r="AA173" s="132"/>
      <c r="AB173" s="132"/>
      <c r="AC173" s="132"/>
      <c r="AD173" s="132"/>
      <c r="AE173" s="132"/>
      <c r="AF173" s="132"/>
      <c r="AG173" s="132"/>
      <c r="AH173" s="139"/>
      <c r="AI173" s="225"/>
      <c r="AJ173" s="195">
        <f t="shared" si="14"/>
        <v>0</v>
      </c>
      <c r="AK173" s="247"/>
      <c r="AL173" s="249"/>
      <c r="AN173" s="249"/>
    </row>
    <row r="174" spans="1:40" ht="14.25" customHeight="1" hidden="1">
      <c r="A174" s="117" t="s">
        <v>203</v>
      </c>
      <c r="B174" s="118" t="s">
        <v>204</v>
      </c>
      <c r="C174" s="238"/>
      <c r="D174" s="132"/>
      <c r="E174" s="132"/>
      <c r="F174" s="132"/>
      <c r="G174" s="132"/>
      <c r="H174" s="132"/>
      <c r="I174" s="132"/>
      <c r="J174" s="132"/>
      <c r="K174" s="141"/>
      <c r="L174" s="132"/>
      <c r="M174" s="132"/>
      <c r="N174" s="132"/>
      <c r="O174" s="132"/>
      <c r="P174" s="132"/>
      <c r="Q174" s="132"/>
      <c r="R174" s="132"/>
      <c r="S174" s="132"/>
      <c r="T174" s="132"/>
      <c r="U174" s="132"/>
      <c r="V174" s="132"/>
      <c r="W174" s="132"/>
      <c r="X174" s="132"/>
      <c r="Y174" s="132"/>
      <c r="Z174" s="132"/>
      <c r="AA174" s="132"/>
      <c r="AB174" s="132"/>
      <c r="AC174" s="132"/>
      <c r="AD174" s="132"/>
      <c r="AE174" s="137"/>
      <c r="AF174" s="132"/>
      <c r="AG174" s="132"/>
      <c r="AH174" s="137"/>
      <c r="AI174" s="275"/>
      <c r="AJ174" s="204">
        <f t="shared" si="14"/>
        <v>0</v>
      </c>
      <c r="AK174" s="247"/>
      <c r="AL174" s="249"/>
      <c r="AN174" s="249"/>
    </row>
    <row r="175" spans="1:40" ht="14.25" customHeight="1" hidden="1">
      <c r="A175" s="117" t="s">
        <v>205</v>
      </c>
      <c r="B175" s="118" t="s">
        <v>206</v>
      </c>
      <c r="C175" s="238"/>
      <c r="D175" s="132"/>
      <c r="E175" s="132"/>
      <c r="F175" s="139"/>
      <c r="G175" s="131"/>
      <c r="H175" s="131"/>
      <c r="I175" s="131"/>
      <c r="J175" s="131"/>
      <c r="K175" s="131"/>
      <c r="L175" s="138"/>
      <c r="M175" s="132"/>
      <c r="N175" s="132"/>
      <c r="O175" s="132"/>
      <c r="P175" s="131"/>
      <c r="Q175" s="131"/>
      <c r="R175" s="226"/>
      <c r="S175" s="131"/>
      <c r="T175" s="131"/>
      <c r="U175" s="131"/>
      <c r="V175" s="131"/>
      <c r="W175" s="132"/>
      <c r="X175" s="132"/>
      <c r="Y175" s="132"/>
      <c r="Z175" s="132"/>
      <c r="AA175" s="132"/>
      <c r="AB175" s="132"/>
      <c r="AC175" s="132"/>
      <c r="AD175" s="132"/>
      <c r="AE175" s="131"/>
      <c r="AF175" s="138"/>
      <c r="AG175" s="139"/>
      <c r="AH175" s="131"/>
      <c r="AI175" s="275"/>
      <c r="AJ175" s="195">
        <f t="shared" si="14"/>
        <v>0</v>
      </c>
      <c r="AK175" s="247"/>
      <c r="AL175" s="249"/>
      <c r="AN175" s="249"/>
    </row>
    <row r="176" spans="1:40" ht="14.25" customHeight="1" hidden="1">
      <c r="A176" s="117" t="s">
        <v>207</v>
      </c>
      <c r="B176" s="118" t="s">
        <v>208</v>
      </c>
      <c r="C176" s="132"/>
      <c r="D176" s="132"/>
      <c r="E176" s="132"/>
      <c r="F176" s="132"/>
      <c r="G176" s="132"/>
      <c r="H176" s="132"/>
      <c r="I176" s="132"/>
      <c r="J176" s="132"/>
      <c r="K176" s="132"/>
      <c r="L176" s="132"/>
      <c r="M176" s="132"/>
      <c r="N176" s="132"/>
      <c r="O176" s="132"/>
      <c r="P176" s="132"/>
      <c r="Q176" s="132"/>
      <c r="R176" s="132"/>
      <c r="S176" s="132"/>
      <c r="T176" s="132"/>
      <c r="U176" s="132"/>
      <c r="V176" s="132"/>
      <c r="W176" s="132"/>
      <c r="X176" s="132"/>
      <c r="Y176" s="132"/>
      <c r="Z176" s="132"/>
      <c r="AA176" s="132"/>
      <c r="AB176" s="132"/>
      <c r="AC176" s="132"/>
      <c r="AD176" s="131"/>
      <c r="AE176" s="132"/>
      <c r="AF176" s="132"/>
      <c r="AG176" s="132"/>
      <c r="AH176" s="132"/>
      <c r="AI176" s="275"/>
      <c r="AJ176" s="195">
        <f t="shared" si="14"/>
        <v>0</v>
      </c>
      <c r="AK176" s="247"/>
      <c r="AL176" s="249"/>
      <c r="AN176" s="249"/>
    </row>
    <row r="177" spans="1:40" ht="14.25" customHeight="1" hidden="1">
      <c r="A177" s="117" t="s">
        <v>209</v>
      </c>
      <c r="B177" s="118" t="s">
        <v>210</v>
      </c>
      <c r="C177" s="132"/>
      <c r="D177" s="132"/>
      <c r="E177" s="132"/>
      <c r="F177" s="132"/>
      <c r="G177" s="132"/>
      <c r="H177" s="132"/>
      <c r="I177" s="132"/>
      <c r="J177" s="132"/>
      <c r="K177" s="132"/>
      <c r="L177" s="132"/>
      <c r="M177" s="132"/>
      <c r="N177" s="132"/>
      <c r="O177" s="132"/>
      <c r="P177" s="132"/>
      <c r="Q177" s="132"/>
      <c r="R177" s="132"/>
      <c r="S177" s="132"/>
      <c r="T177" s="132"/>
      <c r="U177" s="132"/>
      <c r="V177" s="132"/>
      <c r="W177" s="132"/>
      <c r="X177" s="132"/>
      <c r="Y177" s="132"/>
      <c r="Z177" s="139"/>
      <c r="AA177" s="131"/>
      <c r="AB177" s="132"/>
      <c r="AC177" s="132"/>
      <c r="AD177" s="132"/>
      <c r="AE177" s="132"/>
      <c r="AF177" s="132"/>
      <c r="AG177" s="132"/>
      <c r="AH177" s="132"/>
      <c r="AI177" s="275"/>
      <c r="AJ177" s="195">
        <f t="shared" si="14"/>
        <v>0</v>
      </c>
      <c r="AK177" s="247"/>
      <c r="AL177" s="249"/>
      <c r="AN177" s="249"/>
    </row>
    <row r="178" spans="1:40" ht="14.25" customHeight="1" hidden="1">
      <c r="A178" s="117" t="s">
        <v>211</v>
      </c>
      <c r="B178" s="118" t="s">
        <v>212</v>
      </c>
      <c r="C178" s="132"/>
      <c r="D178" s="132"/>
      <c r="E178" s="132"/>
      <c r="F178" s="132"/>
      <c r="G178" s="132"/>
      <c r="H178" s="132"/>
      <c r="I178" s="132"/>
      <c r="J178" s="132"/>
      <c r="K178" s="132"/>
      <c r="L178" s="132"/>
      <c r="M178" s="132"/>
      <c r="N178" s="132"/>
      <c r="O178" s="132"/>
      <c r="P178" s="132"/>
      <c r="Q178" s="132"/>
      <c r="R178" s="132"/>
      <c r="S178" s="132"/>
      <c r="T178" s="132"/>
      <c r="U178" s="132"/>
      <c r="V178" s="132"/>
      <c r="W178" s="132"/>
      <c r="X178" s="132"/>
      <c r="Y178" s="132"/>
      <c r="Z178" s="139"/>
      <c r="AA178" s="131"/>
      <c r="AB178" s="132"/>
      <c r="AC178" s="132"/>
      <c r="AD178" s="132"/>
      <c r="AE178" s="132"/>
      <c r="AF178" s="132"/>
      <c r="AG178" s="132"/>
      <c r="AH178" s="132"/>
      <c r="AI178" s="275"/>
      <c r="AJ178" s="195">
        <f t="shared" si="14"/>
        <v>0</v>
      </c>
      <c r="AK178" s="247"/>
      <c r="AL178" s="249"/>
      <c r="AN178" s="249"/>
    </row>
    <row r="179" spans="1:40" ht="14.25" customHeight="1" hidden="1">
      <c r="A179" s="117" t="s">
        <v>213</v>
      </c>
      <c r="B179" s="118" t="s">
        <v>214</v>
      </c>
      <c r="C179" s="132"/>
      <c r="D179" s="132"/>
      <c r="E179" s="132"/>
      <c r="F179" s="132"/>
      <c r="G179" s="132"/>
      <c r="H179" s="132"/>
      <c r="I179" s="132"/>
      <c r="J179" s="132"/>
      <c r="K179" s="132"/>
      <c r="L179" s="132"/>
      <c r="M179" s="132"/>
      <c r="N179" s="132"/>
      <c r="O179" s="132"/>
      <c r="P179" s="132"/>
      <c r="Q179" s="132"/>
      <c r="R179" s="132"/>
      <c r="S179" s="132"/>
      <c r="T179" s="132"/>
      <c r="U179" s="132"/>
      <c r="V179" s="132"/>
      <c r="W179" s="132"/>
      <c r="X179" s="132"/>
      <c r="Y179" s="132"/>
      <c r="Z179" s="132"/>
      <c r="AA179" s="132"/>
      <c r="AB179" s="132"/>
      <c r="AC179" s="132"/>
      <c r="AD179" s="131"/>
      <c r="AE179" s="132"/>
      <c r="AF179" s="132"/>
      <c r="AG179" s="132"/>
      <c r="AH179" s="132"/>
      <c r="AI179" s="275"/>
      <c r="AJ179" s="195">
        <f t="shared" si="14"/>
        <v>0</v>
      </c>
      <c r="AK179" s="247"/>
      <c r="AL179" s="249"/>
      <c r="AN179" s="249"/>
    </row>
    <row r="180" spans="1:40" ht="14.25" customHeight="1" hidden="1">
      <c r="A180" s="117" t="s">
        <v>215</v>
      </c>
      <c r="B180" s="118" t="s">
        <v>216</v>
      </c>
      <c r="C180" s="132"/>
      <c r="D180" s="132"/>
      <c r="E180" s="132"/>
      <c r="F180" s="132"/>
      <c r="G180" s="132"/>
      <c r="H180" s="132"/>
      <c r="I180" s="132"/>
      <c r="J180" s="132"/>
      <c r="K180" s="132"/>
      <c r="L180" s="132"/>
      <c r="M180" s="132"/>
      <c r="N180" s="132"/>
      <c r="O180" s="132"/>
      <c r="P180" s="132"/>
      <c r="Q180" s="132"/>
      <c r="R180" s="132"/>
      <c r="S180" s="132"/>
      <c r="T180" s="132"/>
      <c r="U180" s="132"/>
      <c r="V180" s="132"/>
      <c r="W180" s="132"/>
      <c r="X180" s="131"/>
      <c r="Y180" s="132"/>
      <c r="Z180" s="132"/>
      <c r="AA180" s="132"/>
      <c r="AB180" s="132"/>
      <c r="AC180" s="132"/>
      <c r="AD180" s="132"/>
      <c r="AE180" s="132"/>
      <c r="AF180" s="132"/>
      <c r="AG180" s="132"/>
      <c r="AH180" s="132"/>
      <c r="AI180" s="275"/>
      <c r="AJ180" s="195">
        <f t="shared" si="14"/>
        <v>0</v>
      </c>
      <c r="AK180" s="247"/>
      <c r="AL180" s="249"/>
      <c r="AN180" s="249"/>
    </row>
    <row r="181" spans="1:40" ht="14.25" customHeight="1" hidden="1">
      <c r="A181" s="117" t="s">
        <v>217</v>
      </c>
      <c r="B181" s="123" t="s">
        <v>218</v>
      </c>
      <c r="C181" s="132"/>
      <c r="D181" s="132"/>
      <c r="E181" s="132"/>
      <c r="F181" s="132"/>
      <c r="G181" s="132"/>
      <c r="H181" s="132"/>
      <c r="I181" s="132"/>
      <c r="J181" s="132"/>
      <c r="K181" s="132"/>
      <c r="L181" s="132"/>
      <c r="M181" s="132"/>
      <c r="N181" s="132"/>
      <c r="O181" s="132"/>
      <c r="P181" s="132"/>
      <c r="Q181" s="132"/>
      <c r="R181" s="132"/>
      <c r="S181" s="132"/>
      <c r="T181" s="132"/>
      <c r="U181" s="132"/>
      <c r="V181" s="132"/>
      <c r="W181" s="131"/>
      <c r="X181" s="132"/>
      <c r="Y181" s="132"/>
      <c r="Z181" s="132"/>
      <c r="AA181" s="132"/>
      <c r="AB181" s="132"/>
      <c r="AC181" s="132"/>
      <c r="AD181" s="132"/>
      <c r="AE181" s="132"/>
      <c r="AF181" s="132"/>
      <c r="AG181" s="132"/>
      <c r="AH181" s="132"/>
      <c r="AI181" s="275"/>
      <c r="AJ181" s="195">
        <f t="shared" si="14"/>
        <v>0</v>
      </c>
      <c r="AK181" s="247"/>
      <c r="AL181" s="249"/>
      <c r="AN181" s="249"/>
    </row>
    <row r="182" spans="1:40" ht="14.25" customHeight="1" hidden="1">
      <c r="A182" s="117" t="s">
        <v>219</v>
      </c>
      <c r="B182" s="123" t="s">
        <v>220</v>
      </c>
      <c r="C182" s="132"/>
      <c r="D182" s="132"/>
      <c r="E182" s="132"/>
      <c r="F182" s="132"/>
      <c r="G182" s="137"/>
      <c r="H182" s="137"/>
      <c r="I182" s="137"/>
      <c r="J182" s="137"/>
      <c r="K182" s="137"/>
      <c r="L182" s="132"/>
      <c r="M182" s="132"/>
      <c r="N182" s="132"/>
      <c r="O182" s="132"/>
      <c r="P182" s="137"/>
      <c r="Q182" s="137"/>
      <c r="R182" s="132"/>
      <c r="S182" s="137"/>
      <c r="T182" s="137"/>
      <c r="U182" s="137"/>
      <c r="V182" s="137"/>
      <c r="W182" s="132"/>
      <c r="X182" s="132"/>
      <c r="Y182" s="132"/>
      <c r="Z182" s="132"/>
      <c r="AA182" s="132"/>
      <c r="AB182" s="132"/>
      <c r="AC182" s="132"/>
      <c r="AD182" s="136"/>
      <c r="AE182" s="137"/>
      <c r="AF182" s="132"/>
      <c r="AG182" s="132"/>
      <c r="AH182" s="137"/>
      <c r="AI182" s="275"/>
      <c r="AJ182" s="195">
        <f t="shared" si="14"/>
        <v>0</v>
      </c>
      <c r="AK182" s="247"/>
      <c r="AL182" s="249"/>
      <c r="AN182" s="249"/>
    </row>
    <row r="183" spans="1:40" ht="15.75" customHeight="1" hidden="1">
      <c r="A183" s="121" t="s">
        <v>221</v>
      </c>
      <c r="B183" s="122"/>
      <c r="C183" s="259">
        <f>SUM(C171:C182)</f>
        <v>0</v>
      </c>
      <c r="D183" s="132">
        <f aca="true" t="shared" si="15" ref="D183:AI183">SUM(D171:D182)</f>
        <v>0</v>
      </c>
      <c r="E183" s="132">
        <f t="shared" si="15"/>
        <v>0</v>
      </c>
      <c r="F183" s="139">
        <f t="shared" si="15"/>
        <v>0</v>
      </c>
      <c r="G183" s="141">
        <f t="shared" si="15"/>
        <v>0</v>
      </c>
      <c r="H183" s="141">
        <f t="shared" si="15"/>
        <v>0</v>
      </c>
      <c r="I183" s="141">
        <f t="shared" si="15"/>
        <v>0</v>
      </c>
      <c r="J183" s="141">
        <f t="shared" si="15"/>
        <v>0</v>
      </c>
      <c r="K183" s="141">
        <f t="shared" si="15"/>
        <v>0</v>
      </c>
      <c r="L183" s="138">
        <f t="shared" si="15"/>
        <v>0</v>
      </c>
      <c r="M183" s="132">
        <f t="shared" si="15"/>
        <v>0</v>
      </c>
      <c r="N183" s="132">
        <f t="shared" si="15"/>
        <v>0</v>
      </c>
      <c r="O183" s="132">
        <f t="shared" si="15"/>
        <v>0</v>
      </c>
      <c r="P183" s="141">
        <f t="shared" si="15"/>
        <v>0</v>
      </c>
      <c r="Q183" s="141">
        <f t="shared" si="15"/>
        <v>0</v>
      </c>
      <c r="R183" s="226">
        <f t="shared" si="15"/>
        <v>0</v>
      </c>
      <c r="S183" s="141">
        <f t="shared" si="15"/>
        <v>0</v>
      </c>
      <c r="T183" s="141">
        <f t="shared" si="15"/>
        <v>0</v>
      </c>
      <c r="U183" s="141">
        <f t="shared" si="15"/>
        <v>0</v>
      </c>
      <c r="V183" s="141">
        <f t="shared" si="15"/>
        <v>0</v>
      </c>
      <c r="W183" s="131">
        <f t="shared" si="15"/>
        <v>0</v>
      </c>
      <c r="X183" s="131">
        <f t="shared" si="15"/>
        <v>0</v>
      </c>
      <c r="Y183" s="132">
        <f t="shared" si="15"/>
        <v>0</v>
      </c>
      <c r="Z183" s="139">
        <f t="shared" si="15"/>
        <v>0</v>
      </c>
      <c r="AA183" s="131">
        <f t="shared" si="15"/>
        <v>0</v>
      </c>
      <c r="AB183" s="132">
        <f t="shared" si="15"/>
        <v>0</v>
      </c>
      <c r="AC183" s="132">
        <f t="shared" si="15"/>
        <v>0</v>
      </c>
      <c r="AD183" s="131">
        <f t="shared" si="15"/>
        <v>0</v>
      </c>
      <c r="AE183" s="141">
        <f t="shared" si="15"/>
        <v>0</v>
      </c>
      <c r="AF183" s="138">
        <f t="shared" si="15"/>
        <v>0</v>
      </c>
      <c r="AG183" s="139">
        <f t="shared" si="15"/>
        <v>0</v>
      </c>
      <c r="AH183" s="141">
        <f t="shared" si="15"/>
        <v>0</v>
      </c>
      <c r="AI183" s="90">
        <f t="shared" si="15"/>
        <v>0</v>
      </c>
      <c r="AJ183" s="204">
        <f t="shared" si="14"/>
        <v>0</v>
      </c>
      <c r="AK183" s="96"/>
      <c r="AN183" s="249"/>
    </row>
    <row r="184" spans="1:40" ht="8.25" customHeight="1" hidden="1">
      <c r="A184" s="97"/>
      <c r="B184" s="98"/>
      <c r="C184" s="137"/>
      <c r="D184" s="137"/>
      <c r="E184" s="137"/>
      <c r="F184" s="137"/>
      <c r="G184" s="137"/>
      <c r="H184" s="137"/>
      <c r="I184" s="137"/>
      <c r="J184" s="137"/>
      <c r="K184" s="137"/>
      <c r="L184" s="137"/>
      <c r="M184" s="137"/>
      <c r="N184" s="137"/>
      <c r="O184" s="137"/>
      <c r="P184" s="137"/>
      <c r="Q184" s="137"/>
      <c r="R184" s="137"/>
      <c r="S184" s="137"/>
      <c r="T184" s="137"/>
      <c r="U184" s="137"/>
      <c r="V184" s="137"/>
      <c r="W184" s="137"/>
      <c r="X184" s="137"/>
      <c r="Y184" s="137"/>
      <c r="Z184" s="137"/>
      <c r="AA184" s="137"/>
      <c r="AB184" s="137"/>
      <c r="AC184" s="137"/>
      <c r="AD184" s="137"/>
      <c r="AE184" s="137"/>
      <c r="AF184" s="137"/>
      <c r="AG184" s="137"/>
      <c r="AH184" s="137"/>
      <c r="AI184" s="230"/>
      <c r="AJ184" s="194"/>
      <c r="AK184" s="247"/>
      <c r="AL184" s="249"/>
      <c r="AM184" s="249"/>
      <c r="AN184" s="249"/>
    </row>
    <row r="185" spans="1:40" ht="15" customHeight="1" hidden="1">
      <c r="A185" s="388" t="s">
        <v>222</v>
      </c>
      <c r="B185" s="389"/>
      <c r="C185" s="132"/>
      <c r="D185" s="132"/>
      <c r="E185" s="132"/>
      <c r="F185" s="132"/>
      <c r="G185" s="132"/>
      <c r="H185" s="132"/>
      <c r="I185" s="132"/>
      <c r="J185" s="132"/>
      <c r="K185" s="132"/>
      <c r="L185" s="132"/>
      <c r="M185" s="132"/>
      <c r="N185" s="132"/>
      <c r="O185" s="132"/>
      <c r="P185" s="132"/>
      <c r="Q185" s="132"/>
      <c r="R185" s="132"/>
      <c r="S185" s="132"/>
      <c r="T185" s="132"/>
      <c r="U185" s="132"/>
      <c r="V185" s="132"/>
      <c r="W185" s="132"/>
      <c r="X185" s="132"/>
      <c r="Y185" s="132"/>
      <c r="Z185" s="132"/>
      <c r="AA185" s="132"/>
      <c r="AB185" s="132"/>
      <c r="AC185" s="132"/>
      <c r="AD185" s="132"/>
      <c r="AE185" s="132"/>
      <c r="AF185" s="132"/>
      <c r="AG185" s="132"/>
      <c r="AH185" s="132"/>
      <c r="AI185" s="237"/>
      <c r="AJ185" s="192"/>
      <c r="AK185" s="247"/>
      <c r="AL185" s="249"/>
      <c r="AM185" s="249"/>
      <c r="AN185" s="249"/>
    </row>
    <row r="186" spans="1:40" ht="14.25" customHeight="1" hidden="1">
      <c r="A186" s="117" t="s">
        <v>223</v>
      </c>
      <c r="B186" s="118" t="s">
        <v>224</v>
      </c>
      <c r="C186" s="238"/>
      <c r="D186" s="132"/>
      <c r="E186" s="132"/>
      <c r="F186" s="132"/>
      <c r="G186" s="132"/>
      <c r="H186" s="132"/>
      <c r="I186" s="132"/>
      <c r="J186" s="132"/>
      <c r="K186" s="132"/>
      <c r="L186" s="132"/>
      <c r="M186" s="132"/>
      <c r="N186" s="132"/>
      <c r="O186" s="132"/>
      <c r="P186" s="132"/>
      <c r="Q186" s="132"/>
      <c r="R186" s="132"/>
      <c r="S186" s="132"/>
      <c r="T186" s="132"/>
      <c r="U186" s="132"/>
      <c r="V186" s="132"/>
      <c r="W186" s="132"/>
      <c r="X186" s="132"/>
      <c r="Y186" s="132"/>
      <c r="Z186" s="132"/>
      <c r="AA186" s="132"/>
      <c r="AB186" s="132"/>
      <c r="AC186" s="132"/>
      <c r="AD186" s="132"/>
      <c r="AE186" s="131"/>
      <c r="AF186" s="132"/>
      <c r="AG186" s="132"/>
      <c r="AH186" s="132"/>
      <c r="AI186" s="225"/>
      <c r="AJ186" s="195">
        <f aca="true" t="shared" si="16" ref="AJ186:AJ199">SUM(C186:AI186)</f>
        <v>0</v>
      </c>
      <c r="AK186" s="247"/>
      <c r="AL186" s="249"/>
      <c r="AN186" s="249"/>
    </row>
    <row r="187" spans="1:40" ht="14.25" customHeight="1" hidden="1">
      <c r="A187" s="117" t="s">
        <v>225</v>
      </c>
      <c r="B187" s="118" t="s">
        <v>226</v>
      </c>
      <c r="C187" s="238"/>
      <c r="D187" s="132"/>
      <c r="E187" s="132"/>
      <c r="F187" s="132"/>
      <c r="G187" s="132"/>
      <c r="H187" s="132"/>
      <c r="I187" s="132"/>
      <c r="J187" s="132"/>
      <c r="K187" s="132"/>
      <c r="L187" s="132"/>
      <c r="M187" s="132"/>
      <c r="N187" s="132"/>
      <c r="O187" s="132"/>
      <c r="P187" s="132"/>
      <c r="Q187" s="132"/>
      <c r="R187" s="132"/>
      <c r="S187" s="132"/>
      <c r="T187" s="132"/>
      <c r="U187" s="132"/>
      <c r="V187" s="132"/>
      <c r="W187" s="132"/>
      <c r="X187" s="132"/>
      <c r="Y187" s="132"/>
      <c r="Z187" s="132"/>
      <c r="AA187" s="132"/>
      <c r="AB187" s="132"/>
      <c r="AC187" s="132"/>
      <c r="AD187" s="132"/>
      <c r="AE187" s="131"/>
      <c r="AF187" s="132"/>
      <c r="AG187" s="132"/>
      <c r="AH187" s="132"/>
      <c r="AI187" s="225"/>
      <c r="AJ187" s="195">
        <f t="shared" si="16"/>
        <v>0</v>
      </c>
      <c r="AK187" s="247"/>
      <c r="AL187" s="249"/>
      <c r="AN187" s="249"/>
    </row>
    <row r="188" spans="1:40" ht="14.25" customHeight="1" hidden="1">
      <c r="A188" s="117" t="s">
        <v>227</v>
      </c>
      <c r="B188" s="118" t="s">
        <v>228</v>
      </c>
      <c r="C188" s="238"/>
      <c r="D188" s="132"/>
      <c r="E188" s="132"/>
      <c r="F188" s="132"/>
      <c r="G188" s="132"/>
      <c r="H188" s="132"/>
      <c r="I188" s="132"/>
      <c r="J188" s="132"/>
      <c r="K188" s="132"/>
      <c r="L188" s="132"/>
      <c r="M188" s="132"/>
      <c r="N188" s="132"/>
      <c r="O188" s="132"/>
      <c r="P188" s="132"/>
      <c r="Q188" s="132"/>
      <c r="R188" s="132"/>
      <c r="S188" s="132"/>
      <c r="T188" s="132"/>
      <c r="U188" s="132"/>
      <c r="V188" s="132"/>
      <c r="W188" s="132"/>
      <c r="X188" s="132"/>
      <c r="Y188" s="132"/>
      <c r="Z188" s="132"/>
      <c r="AA188" s="132"/>
      <c r="AB188" s="132"/>
      <c r="AC188" s="132"/>
      <c r="AD188" s="132"/>
      <c r="AE188" s="131"/>
      <c r="AF188" s="132"/>
      <c r="AG188" s="132"/>
      <c r="AH188" s="132"/>
      <c r="AI188" s="225"/>
      <c r="AJ188" s="195">
        <f t="shared" si="16"/>
        <v>0</v>
      </c>
      <c r="AK188" s="247"/>
      <c r="AL188" s="249"/>
      <c r="AN188" s="249"/>
    </row>
    <row r="189" spans="1:40" ht="14.25" customHeight="1" hidden="1">
      <c r="A189" s="117" t="s">
        <v>229</v>
      </c>
      <c r="B189" s="118" t="s">
        <v>230</v>
      </c>
      <c r="C189" s="238"/>
      <c r="D189" s="132"/>
      <c r="E189" s="132"/>
      <c r="F189" s="132"/>
      <c r="G189" s="132"/>
      <c r="H189" s="132"/>
      <c r="I189" s="132"/>
      <c r="J189" s="132"/>
      <c r="K189" s="132"/>
      <c r="L189" s="132"/>
      <c r="M189" s="132"/>
      <c r="N189" s="132"/>
      <c r="O189" s="132"/>
      <c r="P189" s="132"/>
      <c r="Q189" s="132"/>
      <c r="R189" s="132"/>
      <c r="S189" s="132"/>
      <c r="T189" s="132"/>
      <c r="U189" s="132"/>
      <c r="V189" s="132"/>
      <c r="W189" s="132"/>
      <c r="X189" s="132"/>
      <c r="Y189" s="132"/>
      <c r="Z189" s="132"/>
      <c r="AA189" s="132"/>
      <c r="AB189" s="132"/>
      <c r="AC189" s="132"/>
      <c r="AD189" s="132"/>
      <c r="AE189" s="131"/>
      <c r="AF189" s="132"/>
      <c r="AG189" s="132"/>
      <c r="AH189" s="132"/>
      <c r="AI189" s="225"/>
      <c r="AJ189" s="195">
        <f t="shared" si="16"/>
        <v>0</v>
      </c>
      <c r="AK189" s="247"/>
      <c r="AL189" s="249"/>
      <c r="AN189" s="249"/>
    </row>
    <row r="190" spans="1:40" ht="14.25" customHeight="1" hidden="1">
      <c r="A190" s="117" t="s">
        <v>231</v>
      </c>
      <c r="B190" s="123" t="s">
        <v>232</v>
      </c>
      <c r="C190" s="238"/>
      <c r="D190" s="132"/>
      <c r="E190" s="132"/>
      <c r="F190" s="132"/>
      <c r="G190" s="132"/>
      <c r="H190" s="132"/>
      <c r="I190" s="132"/>
      <c r="J190" s="132"/>
      <c r="K190" s="132"/>
      <c r="L190" s="132"/>
      <c r="M190" s="132"/>
      <c r="N190" s="132"/>
      <c r="O190" s="132"/>
      <c r="P190" s="132"/>
      <c r="Q190" s="132"/>
      <c r="R190" s="132"/>
      <c r="S190" s="132"/>
      <c r="T190" s="132"/>
      <c r="U190" s="132"/>
      <c r="V190" s="132"/>
      <c r="W190" s="132"/>
      <c r="X190" s="132"/>
      <c r="Y190" s="132"/>
      <c r="Z190" s="132"/>
      <c r="AA190" s="132"/>
      <c r="AB190" s="132"/>
      <c r="AC190" s="132"/>
      <c r="AD190" s="132"/>
      <c r="AE190" s="131"/>
      <c r="AF190" s="132"/>
      <c r="AG190" s="132"/>
      <c r="AH190" s="132"/>
      <c r="AI190" s="225"/>
      <c r="AJ190" s="195">
        <f t="shared" si="16"/>
        <v>0</v>
      </c>
      <c r="AK190" s="247"/>
      <c r="AL190" s="249"/>
      <c r="AN190" s="249"/>
    </row>
    <row r="191" spans="1:40" ht="14.25" customHeight="1" hidden="1">
      <c r="A191" s="117" t="s">
        <v>233</v>
      </c>
      <c r="B191" s="118" t="s">
        <v>234</v>
      </c>
      <c r="C191" s="132"/>
      <c r="D191" s="132"/>
      <c r="E191" s="132"/>
      <c r="F191" s="132"/>
      <c r="G191" s="132"/>
      <c r="H191" s="132"/>
      <c r="I191" s="132"/>
      <c r="J191" s="132"/>
      <c r="K191" s="132"/>
      <c r="L191" s="132"/>
      <c r="M191" s="132"/>
      <c r="N191" s="132"/>
      <c r="O191" s="132"/>
      <c r="P191" s="132"/>
      <c r="Q191" s="132"/>
      <c r="R191" s="132"/>
      <c r="S191" s="132"/>
      <c r="T191" s="132"/>
      <c r="U191" s="132"/>
      <c r="V191" s="132"/>
      <c r="W191" s="132"/>
      <c r="X191" s="132"/>
      <c r="Y191" s="131"/>
      <c r="Z191" s="138"/>
      <c r="AA191" s="132"/>
      <c r="AB191" s="137"/>
      <c r="AC191" s="132"/>
      <c r="AD191" s="132"/>
      <c r="AE191" s="132"/>
      <c r="AF191" s="132"/>
      <c r="AG191" s="132"/>
      <c r="AH191" s="132"/>
      <c r="AI191" s="225"/>
      <c r="AJ191" s="195">
        <f t="shared" si="16"/>
        <v>0</v>
      </c>
      <c r="AK191" s="247"/>
      <c r="AL191" s="249"/>
      <c r="AN191" s="249"/>
    </row>
    <row r="192" spans="1:40" ht="14.25" customHeight="1" hidden="1">
      <c r="A192" s="117" t="s">
        <v>235</v>
      </c>
      <c r="B192" s="118" t="s">
        <v>237</v>
      </c>
      <c r="C192" s="132"/>
      <c r="D192" s="132"/>
      <c r="E192" s="132"/>
      <c r="F192" s="132"/>
      <c r="G192" s="132"/>
      <c r="H192" s="132"/>
      <c r="I192" s="132"/>
      <c r="J192" s="132"/>
      <c r="K192" s="132"/>
      <c r="L192" s="132"/>
      <c r="M192" s="132"/>
      <c r="N192" s="132"/>
      <c r="O192" s="132"/>
      <c r="P192" s="132"/>
      <c r="Q192" s="132"/>
      <c r="R192" s="132"/>
      <c r="S192" s="132"/>
      <c r="T192" s="132"/>
      <c r="U192" s="132"/>
      <c r="V192" s="132"/>
      <c r="W192" s="132"/>
      <c r="X192" s="132"/>
      <c r="Y192" s="132"/>
      <c r="Z192" s="132"/>
      <c r="AA192" s="139"/>
      <c r="AB192" s="131"/>
      <c r="AC192" s="138"/>
      <c r="AD192" s="132"/>
      <c r="AE192" s="132"/>
      <c r="AF192" s="132"/>
      <c r="AG192" s="132"/>
      <c r="AH192" s="132"/>
      <c r="AI192" s="225"/>
      <c r="AJ192" s="195">
        <f t="shared" si="16"/>
        <v>0</v>
      </c>
      <c r="AK192" s="247"/>
      <c r="AL192" s="249"/>
      <c r="AN192" s="249"/>
    </row>
    <row r="193" spans="1:40" ht="14.25" customHeight="1" hidden="1">
      <c r="A193" s="117" t="s">
        <v>238</v>
      </c>
      <c r="B193" s="118" t="s">
        <v>239</v>
      </c>
      <c r="C193" s="132"/>
      <c r="D193" s="132"/>
      <c r="E193" s="132"/>
      <c r="F193" s="132"/>
      <c r="G193" s="132"/>
      <c r="H193" s="132"/>
      <c r="I193" s="132"/>
      <c r="J193" s="132"/>
      <c r="K193" s="132"/>
      <c r="L193" s="132"/>
      <c r="M193" s="132"/>
      <c r="N193" s="132"/>
      <c r="O193" s="132"/>
      <c r="P193" s="132"/>
      <c r="Q193" s="132"/>
      <c r="R193" s="132"/>
      <c r="S193" s="132"/>
      <c r="T193" s="132"/>
      <c r="U193" s="132"/>
      <c r="V193" s="132"/>
      <c r="W193" s="132"/>
      <c r="X193" s="132"/>
      <c r="Y193" s="132"/>
      <c r="Z193" s="132"/>
      <c r="AA193" s="139"/>
      <c r="AB193" s="131"/>
      <c r="AC193" s="138"/>
      <c r="AD193" s="132"/>
      <c r="AE193" s="132"/>
      <c r="AF193" s="132"/>
      <c r="AG193" s="132"/>
      <c r="AH193" s="132"/>
      <c r="AI193" s="225"/>
      <c r="AJ193" s="195">
        <f t="shared" si="16"/>
        <v>0</v>
      </c>
      <c r="AK193" s="247"/>
      <c r="AL193" s="249"/>
      <c r="AN193" s="249"/>
    </row>
    <row r="194" spans="1:40" ht="14.25" customHeight="1" hidden="1">
      <c r="A194" s="117" t="s">
        <v>240</v>
      </c>
      <c r="B194" s="118" t="s">
        <v>241</v>
      </c>
      <c r="C194" s="132"/>
      <c r="D194" s="132"/>
      <c r="E194" s="132"/>
      <c r="F194" s="132"/>
      <c r="G194" s="132"/>
      <c r="H194" s="132"/>
      <c r="I194" s="132"/>
      <c r="J194" s="132"/>
      <c r="K194" s="132"/>
      <c r="L194" s="132"/>
      <c r="M194" s="132"/>
      <c r="N194" s="132"/>
      <c r="O194" s="132"/>
      <c r="P194" s="132"/>
      <c r="Q194" s="132"/>
      <c r="R194" s="132"/>
      <c r="S194" s="132"/>
      <c r="T194" s="132"/>
      <c r="U194" s="132"/>
      <c r="V194" s="132"/>
      <c r="W194" s="132"/>
      <c r="X194" s="132"/>
      <c r="Y194" s="132"/>
      <c r="Z194" s="132"/>
      <c r="AA194" s="139"/>
      <c r="AB194" s="131"/>
      <c r="AC194" s="138"/>
      <c r="AD194" s="132"/>
      <c r="AE194" s="132"/>
      <c r="AF194" s="132"/>
      <c r="AG194" s="132"/>
      <c r="AH194" s="132"/>
      <c r="AI194" s="225"/>
      <c r="AJ194" s="195">
        <f t="shared" si="16"/>
        <v>0</v>
      </c>
      <c r="AK194" s="247"/>
      <c r="AL194" s="249"/>
      <c r="AN194" s="249"/>
    </row>
    <row r="195" spans="1:40" ht="14.25" customHeight="1" hidden="1">
      <c r="A195" s="117" t="s">
        <v>242</v>
      </c>
      <c r="B195" s="118" t="s">
        <v>243</v>
      </c>
      <c r="C195" s="132"/>
      <c r="D195" s="132"/>
      <c r="E195" s="132"/>
      <c r="F195" s="132"/>
      <c r="G195" s="132"/>
      <c r="H195" s="132"/>
      <c r="I195" s="132"/>
      <c r="J195" s="132"/>
      <c r="K195" s="132"/>
      <c r="L195" s="132"/>
      <c r="M195" s="132"/>
      <c r="N195" s="132"/>
      <c r="O195" s="132"/>
      <c r="P195" s="132"/>
      <c r="Q195" s="132"/>
      <c r="R195" s="132"/>
      <c r="S195" s="132"/>
      <c r="T195" s="132"/>
      <c r="U195" s="132"/>
      <c r="V195" s="132"/>
      <c r="W195" s="132"/>
      <c r="X195" s="132"/>
      <c r="Y195" s="132"/>
      <c r="Z195" s="132"/>
      <c r="AA195" s="139"/>
      <c r="AB195" s="131"/>
      <c r="AC195" s="138"/>
      <c r="AD195" s="132"/>
      <c r="AE195" s="132"/>
      <c r="AF195" s="132"/>
      <c r="AG195" s="132"/>
      <c r="AH195" s="132"/>
      <c r="AI195" s="225"/>
      <c r="AJ195" s="195">
        <f t="shared" si="16"/>
        <v>0</v>
      </c>
      <c r="AK195" s="247"/>
      <c r="AL195" s="249"/>
      <c r="AN195" s="249"/>
    </row>
    <row r="196" spans="1:40" ht="14.25" customHeight="1" hidden="1">
      <c r="A196" s="117" t="s">
        <v>244</v>
      </c>
      <c r="B196" s="118" t="s">
        <v>424</v>
      </c>
      <c r="C196" s="132"/>
      <c r="D196" s="132"/>
      <c r="E196" s="132"/>
      <c r="F196" s="132"/>
      <c r="G196" s="132"/>
      <c r="H196" s="132"/>
      <c r="I196" s="132"/>
      <c r="J196" s="132"/>
      <c r="K196" s="132"/>
      <c r="L196" s="132"/>
      <c r="M196" s="132"/>
      <c r="N196" s="132"/>
      <c r="O196" s="132"/>
      <c r="P196" s="132"/>
      <c r="Q196" s="132"/>
      <c r="R196" s="132"/>
      <c r="S196" s="132"/>
      <c r="T196" s="132"/>
      <c r="U196" s="132"/>
      <c r="V196" s="132"/>
      <c r="W196" s="132"/>
      <c r="X196" s="132"/>
      <c r="Y196" s="132"/>
      <c r="Z196" s="132"/>
      <c r="AA196" s="139"/>
      <c r="AB196" s="131"/>
      <c r="AC196" s="138"/>
      <c r="AD196" s="132"/>
      <c r="AE196" s="132"/>
      <c r="AF196" s="132"/>
      <c r="AG196" s="132"/>
      <c r="AH196" s="132"/>
      <c r="AI196" s="225"/>
      <c r="AJ196" s="195">
        <f t="shared" si="16"/>
        <v>0</v>
      </c>
      <c r="AK196" s="247"/>
      <c r="AL196" s="249"/>
      <c r="AN196" s="249"/>
    </row>
    <row r="197" spans="1:40" ht="14.25" customHeight="1" hidden="1">
      <c r="A197" s="117" t="s">
        <v>245</v>
      </c>
      <c r="B197" s="118" t="s">
        <v>246</v>
      </c>
      <c r="C197" s="132"/>
      <c r="D197" s="132"/>
      <c r="E197" s="132"/>
      <c r="F197" s="132"/>
      <c r="G197" s="132"/>
      <c r="H197" s="132"/>
      <c r="I197" s="132"/>
      <c r="J197" s="132"/>
      <c r="K197" s="132"/>
      <c r="L197" s="132"/>
      <c r="M197" s="132"/>
      <c r="N197" s="132"/>
      <c r="O197" s="132"/>
      <c r="P197" s="132"/>
      <c r="Q197" s="132"/>
      <c r="R197" s="132"/>
      <c r="S197" s="132"/>
      <c r="T197" s="132"/>
      <c r="U197" s="132"/>
      <c r="V197" s="132"/>
      <c r="W197" s="132"/>
      <c r="X197" s="132"/>
      <c r="Y197" s="132"/>
      <c r="Z197" s="132"/>
      <c r="AA197" s="139"/>
      <c r="AB197" s="131"/>
      <c r="AC197" s="138"/>
      <c r="AD197" s="132"/>
      <c r="AE197" s="132"/>
      <c r="AF197" s="132"/>
      <c r="AG197" s="132"/>
      <c r="AH197" s="132"/>
      <c r="AI197" s="225"/>
      <c r="AJ197" s="195">
        <f t="shared" si="16"/>
        <v>0</v>
      </c>
      <c r="AK197" s="247"/>
      <c r="AL197" s="249"/>
      <c r="AN197" s="249"/>
    </row>
    <row r="198" spans="1:40" ht="14.25" customHeight="1" hidden="1">
      <c r="A198" s="117" t="s">
        <v>247</v>
      </c>
      <c r="B198" s="118" t="s">
        <v>248</v>
      </c>
      <c r="C198" s="132"/>
      <c r="D198" s="132"/>
      <c r="E198" s="132"/>
      <c r="F198" s="132"/>
      <c r="G198" s="132"/>
      <c r="H198" s="132"/>
      <c r="I198" s="132"/>
      <c r="J198" s="132"/>
      <c r="K198" s="132"/>
      <c r="L198" s="132"/>
      <c r="M198" s="132"/>
      <c r="N198" s="132"/>
      <c r="O198" s="132"/>
      <c r="P198" s="132"/>
      <c r="Q198" s="132"/>
      <c r="R198" s="132"/>
      <c r="S198" s="132"/>
      <c r="T198" s="132"/>
      <c r="U198" s="132"/>
      <c r="V198" s="132"/>
      <c r="W198" s="132"/>
      <c r="X198" s="132"/>
      <c r="Y198" s="132"/>
      <c r="Z198" s="132"/>
      <c r="AA198" s="139"/>
      <c r="AB198" s="136"/>
      <c r="AC198" s="138"/>
      <c r="AD198" s="132"/>
      <c r="AE198" s="137"/>
      <c r="AF198" s="132"/>
      <c r="AG198" s="132"/>
      <c r="AH198" s="132"/>
      <c r="AI198" s="225"/>
      <c r="AJ198" s="195">
        <f t="shared" si="16"/>
        <v>0</v>
      </c>
      <c r="AK198" s="247"/>
      <c r="AL198" s="249"/>
      <c r="AN198" s="249"/>
    </row>
    <row r="199" spans="1:40" ht="15.75" customHeight="1" hidden="1">
      <c r="A199" s="121" t="s">
        <v>249</v>
      </c>
      <c r="B199" s="122"/>
      <c r="C199" s="259">
        <f>SUM(C186:C198)</f>
        <v>0</v>
      </c>
      <c r="D199" s="132">
        <f aca="true" t="shared" si="17" ref="D199:AI199">SUM(D186:D198)</f>
        <v>0</v>
      </c>
      <c r="E199" s="132">
        <f t="shared" si="17"/>
        <v>0</v>
      </c>
      <c r="F199" s="132">
        <f t="shared" si="17"/>
        <v>0</v>
      </c>
      <c r="G199" s="132">
        <f t="shared" si="17"/>
        <v>0</v>
      </c>
      <c r="H199" s="132">
        <f t="shared" si="17"/>
        <v>0</v>
      </c>
      <c r="I199" s="132">
        <f t="shared" si="17"/>
        <v>0</v>
      </c>
      <c r="J199" s="132">
        <f t="shared" si="17"/>
        <v>0</v>
      </c>
      <c r="K199" s="132">
        <f t="shared" si="17"/>
        <v>0</v>
      </c>
      <c r="L199" s="132">
        <f t="shared" si="17"/>
        <v>0</v>
      </c>
      <c r="M199" s="132">
        <f t="shared" si="17"/>
        <v>0</v>
      </c>
      <c r="N199" s="132">
        <f t="shared" si="17"/>
        <v>0</v>
      </c>
      <c r="O199" s="132">
        <f t="shared" si="17"/>
        <v>0</v>
      </c>
      <c r="P199" s="132">
        <f t="shared" si="17"/>
        <v>0</v>
      </c>
      <c r="Q199" s="132">
        <f t="shared" si="17"/>
        <v>0</v>
      </c>
      <c r="R199" s="132">
        <f t="shared" si="17"/>
        <v>0</v>
      </c>
      <c r="S199" s="132">
        <f t="shared" si="17"/>
        <v>0</v>
      </c>
      <c r="T199" s="132">
        <f t="shared" si="17"/>
        <v>0</v>
      </c>
      <c r="U199" s="132">
        <f t="shared" si="17"/>
        <v>0</v>
      </c>
      <c r="V199" s="132">
        <f t="shared" si="17"/>
        <v>0</v>
      </c>
      <c r="W199" s="132">
        <f t="shared" si="17"/>
        <v>0</v>
      </c>
      <c r="X199" s="132">
        <f t="shared" si="17"/>
        <v>0</v>
      </c>
      <c r="Y199" s="131">
        <f t="shared" si="17"/>
        <v>0</v>
      </c>
      <c r="Z199" s="138">
        <f t="shared" si="17"/>
        <v>0</v>
      </c>
      <c r="AA199" s="132">
        <f t="shared" si="17"/>
        <v>0</v>
      </c>
      <c r="AB199" s="131">
        <f t="shared" si="17"/>
        <v>0</v>
      </c>
      <c r="AC199" s="132">
        <f t="shared" si="17"/>
        <v>0</v>
      </c>
      <c r="AD199" s="132">
        <f t="shared" si="17"/>
        <v>0</v>
      </c>
      <c r="AE199" s="246">
        <f t="shared" si="17"/>
        <v>0</v>
      </c>
      <c r="AF199" s="138">
        <f t="shared" si="17"/>
        <v>0</v>
      </c>
      <c r="AG199" s="132">
        <f t="shared" si="17"/>
        <v>0</v>
      </c>
      <c r="AH199" s="132">
        <f t="shared" si="17"/>
        <v>0</v>
      </c>
      <c r="AI199" s="274">
        <f t="shared" si="17"/>
        <v>0</v>
      </c>
      <c r="AJ199" s="204">
        <f t="shared" si="16"/>
        <v>0</v>
      </c>
      <c r="AK199" s="96"/>
      <c r="AN199" s="249"/>
    </row>
    <row r="200" spans="1:40" ht="8.25" customHeight="1" hidden="1">
      <c r="A200" s="97"/>
      <c r="B200" s="98"/>
      <c r="C200" s="137"/>
      <c r="D200" s="137"/>
      <c r="E200" s="137"/>
      <c r="F200" s="137"/>
      <c r="G200" s="137"/>
      <c r="H200" s="137"/>
      <c r="I200" s="137"/>
      <c r="J200" s="137"/>
      <c r="K200" s="137"/>
      <c r="L200" s="137"/>
      <c r="M200" s="137"/>
      <c r="N200" s="137"/>
      <c r="O200" s="137"/>
      <c r="P200" s="137"/>
      <c r="Q200" s="137"/>
      <c r="R200" s="137"/>
      <c r="S200" s="137"/>
      <c r="T200" s="137"/>
      <c r="U200" s="137"/>
      <c r="V200" s="137"/>
      <c r="W200" s="137"/>
      <c r="X200" s="137"/>
      <c r="Y200" s="137"/>
      <c r="Z200" s="137"/>
      <c r="AA200" s="137"/>
      <c r="AB200" s="137"/>
      <c r="AC200" s="137"/>
      <c r="AD200" s="137"/>
      <c r="AE200" s="137"/>
      <c r="AF200" s="137"/>
      <c r="AG200" s="137"/>
      <c r="AH200" s="137"/>
      <c r="AI200" s="232"/>
      <c r="AJ200" s="194"/>
      <c r="AK200" s="247"/>
      <c r="AL200" s="249"/>
      <c r="AM200" s="249"/>
      <c r="AN200" s="249"/>
    </row>
    <row r="201" spans="1:40" ht="15" customHeight="1" hidden="1">
      <c r="A201" s="384" t="s">
        <v>250</v>
      </c>
      <c r="B201" s="385"/>
      <c r="C201" s="132"/>
      <c r="D201" s="132"/>
      <c r="E201" s="132"/>
      <c r="F201" s="132"/>
      <c r="G201" s="132"/>
      <c r="H201" s="132"/>
      <c r="I201" s="132"/>
      <c r="J201" s="132"/>
      <c r="K201" s="132"/>
      <c r="L201" s="132"/>
      <c r="M201" s="132"/>
      <c r="N201" s="132"/>
      <c r="O201" s="132"/>
      <c r="P201" s="132"/>
      <c r="Q201" s="132"/>
      <c r="R201" s="132"/>
      <c r="S201" s="132"/>
      <c r="T201" s="132"/>
      <c r="U201" s="132"/>
      <c r="V201" s="132"/>
      <c r="W201" s="132"/>
      <c r="X201" s="132"/>
      <c r="Y201" s="132"/>
      <c r="Z201" s="132"/>
      <c r="AA201" s="132"/>
      <c r="AB201" s="132"/>
      <c r="AC201" s="132"/>
      <c r="AD201" s="132"/>
      <c r="AE201" s="132"/>
      <c r="AF201" s="132"/>
      <c r="AG201" s="132"/>
      <c r="AH201" s="132"/>
      <c r="AI201" s="237"/>
      <c r="AJ201" s="192"/>
      <c r="AK201" s="247"/>
      <c r="AL201" s="248"/>
      <c r="AM201" s="249"/>
      <c r="AN201" s="249"/>
    </row>
    <row r="202" spans="1:40" ht="14.25" customHeight="1" hidden="1">
      <c r="A202" s="117" t="s">
        <v>251</v>
      </c>
      <c r="B202" s="118" t="s">
        <v>252</v>
      </c>
      <c r="C202" s="132"/>
      <c r="D202" s="132"/>
      <c r="E202" s="132"/>
      <c r="F202" s="132"/>
      <c r="G202" s="132"/>
      <c r="H202" s="132"/>
      <c r="I202" s="132"/>
      <c r="J202" s="132"/>
      <c r="K202" s="132"/>
      <c r="L202" s="132"/>
      <c r="M202" s="132"/>
      <c r="N202" s="132"/>
      <c r="O202" s="132"/>
      <c r="P202" s="132"/>
      <c r="Q202" s="132"/>
      <c r="R202" s="132"/>
      <c r="S202" s="132"/>
      <c r="T202" s="132"/>
      <c r="U202" s="132"/>
      <c r="V202" s="132"/>
      <c r="W202" s="132"/>
      <c r="X202" s="132"/>
      <c r="Y202" s="132"/>
      <c r="Z202" s="139"/>
      <c r="AA202" s="131"/>
      <c r="AB202" s="138"/>
      <c r="AC202" s="132"/>
      <c r="AD202" s="132"/>
      <c r="AE202" s="132"/>
      <c r="AF202" s="132"/>
      <c r="AG202" s="132"/>
      <c r="AH202" s="132"/>
      <c r="AI202" s="225"/>
      <c r="AJ202" s="195">
        <f>SUM(C202:AI202)</f>
        <v>0</v>
      </c>
      <c r="AK202" s="247"/>
      <c r="AL202" s="248"/>
      <c r="AN202" s="249"/>
    </row>
    <row r="203" spans="1:40" ht="14.25" customHeight="1" hidden="1">
      <c r="A203" s="117" t="s">
        <v>253</v>
      </c>
      <c r="B203" s="118" t="s">
        <v>254</v>
      </c>
      <c r="C203" s="132"/>
      <c r="D203" s="132"/>
      <c r="E203" s="132"/>
      <c r="F203" s="132"/>
      <c r="G203" s="132"/>
      <c r="H203" s="132"/>
      <c r="I203" s="132"/>
      <c r="J203" s="132"/>
      <c r="K203" s="132"/>
      <c r="L203" s="132"/>
      <c r="M203" s="132"/>
      <c r="N203" s="132"/>
      <c r="O203" s="132"/>
      <c r="P203" s="132"/>
      <c r="Q203" s="132"/>
      <c r="R203" s="132"/>
      <c r="S203" s="132"/>
      <c r="T203" s="132"/>
      <c r="U203" s="132"/>
      <c r="V203" s="132"/>
      <c r="W203" s="131"/>
      <c r="X203" s="132"/>
      <c r="Y203" s="132"/>
      <c r="Z203" s="132"/>
      <c r="AA203" s="235"/>
      <c r="AB203" s="132"/>
      <c r="AC203" s="132"/>
      <c r="AD203" s="137"/>
      <c r="AE203" s="132"/>
      <c r="AF203" s="132"/>
      <c r="AG203" s="132"/>
      <c r="AH203" s="132"/>
      <c r="AI203" s="225"/>
      <c r="AJ203" s="195">
        <f>SUM(C203:AI203)</f>
        <v>0</v>
      </c>
      <c r="AK203" s="247"/>
      <c r="AL203" s="249"/>
      <c r="AN203" s="249"/>
    </row>
    <row r="204" spans="1:40" ht="14.25" customHeight="1" hidden="1">
      <c r="A204" s="117" t="s">
        <v>255</v>
      </c>
      <c r="B204" s="118" t="s">
        <v>256</v>
      </c>
      <c r="C204" s="132"/>
      <c r="D204" s="132"/>
      <c r="E204" s="132"/>
      <c r="F204" s="132"/>
      <c r="G204" s="132"/>
      <c r="H204" s="132"/>
      <c r="I204" s="132"/>
      <c r="J204" s="132"/>
      <c r="K204" s="132"/>
      <c r="L204" s="132"/>
      <c r="M204" s="132"/>
      <c r="N204" s="132"/>
      <c r="O204" s="132"/>
      <c r="P204" s="132"/>
      <c r="Q204" s="132"/>
      <c r="R204" s="132"/>
      <c r="S204" s="132"/>
      <c r="T204" s="132"/>
      <c r="U204" s="132"/>
      <c r="V204" s="132"/>
      <c r="W204" s="132"/>
      <c r="X204" s="132"/>
      <c r="Y204" s="132"/>
      <c r="Z204" s="132"/>
      <c r="AA204" s="132"/>
      <c r="AB204" s="132"/>
      <c r="AC204" s="139"/>
      <c r="AD204" s="141"/>
      <c r="AE204" s="132"/>
      <c r="AF204" s="132"/>
      <c r="AG204" s="132"/>
      <c r="AH204" s="132"/>
      <c r="AI204" s="225"/>
      <c r="AJ204" s="195">
        <f>SUM(C204:AI204)</f>
        <v>0</v>
      </c>
      <c r="AK204" s="247"/>
      <c r="AL204" s="249"/>
      <c r="AN204" s="249"/>
    </row>
    <row r="205" spans="1:40" ht="12.75" customHeight="1" hidden="1">
      <c r="A205" s="117" t="s">
        <v>257</v>
      </c>
      <c r="B205" s="123" t="s">
        <v>258</v>
      </c>
      <c r="C205" s="132"/>
      <c r="D205" s="132"/>
      <c r="E205" s="132"/>
      <c r="F205" s="132"/>
      <c r="G205" s="132"/>
      <c r="H205" s="132"/>
      <c r="I205" s="132"/>
      <c r="J205" s="132"/>
      <c r="K205" s="132"/>
      <c r="L205" s="132"/>
      <c r="M205" s="132"/>
      <c r="N205" s="132"/>
      <c r="O205" s="132"/>
      <c r="P205" s="132"/>
      <c r="Q205" s="132"/>
      <c r="R205" s="132"/>
      <c r="S205" s="132"/>
      <c r="T205" s="132"/>
      <c r="U205" s="132"/>
      <c r="V205" s="132"/>
      <c r="W205" s="132"/>
      <c r="X205" s="132"/>
      <c r="Y205" s="132"/>
      <c r="Z205" s="132"/>
      <c r="AA205" s="132"/>
      <c r="AB205" s="132"/>
      <c r="AC205" s="139"/>
      <c r="AD205" s="136"/>
      <c r="AE205" s="132"/>
      <c r="AF205" s="132"/>
      <c r="AG205" s="132"/>
      <c r="AH205" s="132"/>
      <c r="AI205" s="225"/>
      <c r="AJ205" s="195">
        <f>SUM(C205:AI205)</f>
        <v>0</v>
      </c>
      <c r="AK205" s="247"/>
      <c r="AL205" s="249"/>
      <c r="AN205" s="249"/>
    </row>
    <row r="206" spans="1:40" ht="12.75" customHeight="1" hidden="1">
      <c r="A206" s="121" t="s">
        <v>259</v>
      </c>
      <c r="B206" s="122"/>
      <c r="C206" s="120">
        <f>SUM(C202:C205)</f>
        <v>0</v>
      </c>
      <c r="D206" s="132">
        <f aca="true" t="shared" si="18" ref="D206:AI206">SUM(D202:D205)</f>
        <v>0</v>
      </c>
      <c r="E206" s="132">
        <f t="shared" si="18"/>
        <v>0</v>
      </c>
      <c r="F206" s="132">
        <f t="shared" si="18"/>
        <v>0</v>
      </c>
      <c r="G206" s="132">
        <f t="shared" si="18"/>
        <v>0</v>
      </c>
      <c r="H206" s="132">
        <f t="shared" si="18"/>
        <v>0</v>
      </c>
      <c r="I206" s="132">
        <f t="shared" si="18"/>
        <v>0</v>
      </c>
      <c r="J206" s="132">
        <f t="shared" si="18"/>
        <v>0</v>
      </c>
      <c r="K206" s="132">
        <f t="shared" si="18"/>
        <v>0</v>
      </c>
      <c r="L206" s="132">
        <f t="shared" si="18"/>
        <v>0</v>
      </c>
      <c r="M206" s="132">
        <f t="shared" si="18"/>
        <v>0</v>
      </c>
      <c r="N206" s="132">
        <f t="shared" si="18"/>
        <v>0</v>
      </c>
      <c r="O206" s="132">
        <f t="shared" si="18"/>
        <v>0</v>
      </c>
      <c r="P206" s="132">
        <f t="shared" si="18"/>
        <v>0</v>
      </c>
      <c r="Q206" s="132">
        <f t="shared" si="18"/>
        <v>0</v>
      </c>
      <c r="R206" s="132">
        <f t="shared" si="18"/>
        <v>0</v>
      </c>
      <c r="S206" s="132">
        <f t="shared" si="18"/>
        <v>0</v>
      </c>
      <c r="T206" s="132">
        <f t="shared" si="18"/>
        <v>0</v>
      </c>
      <c r="U206" s="132">
        <f t="shared" si="18"/>
        <v>0</v>
      </c>
      <c r="V206" s="132">
        <f t="shared" si="18"/>
        <v>0</v>
      </c>
      <c r="W206" s="131">
        <f t="shared" si="18"/>
        <v>0</v>
      </c>
      <c r="X206" s="132">
        <f t="shared" si="18"/>
        <v>0</v>
      </c>
      <c r="Y206" s="132">
        <f t="shared" si="18"/>
        <v>0</v>
      </c>
      <c r="Z206" s="139">
        <f t="shared" si="18"/>
        <v>0</v>
      </c>
      <c r="AA206" s="131">
        <f t="shared" si="18"/>
        <v>0</v>
      </c>
      <c r="AB206" s="132">
        <f t="shared" si="18"/>
        <v>0</v>
      </c>
      <c r="AC206" s="132">
        <f t="shared" si="18"/>
        <v>0</v>
      </c>
      <c r="AD206" s="131">
        <f t="shared" si="18"/>
        <v>0</v>
      </c>
      <c r="AE206" s="132">
        <f t="shared" si="18"/>
        <v>0</v>
      </c>
      <c r="AF206" s="132">
        <f t="shared" si="18"/>
        <v>0</v>
      </c>
      <c r="AG206" s="132">
        <f t="shared" si="18"/>
        <v>0</v>
      </c>
      <c r="AH206" s="132">
        <f t="shared" si="18"/>
        <v>0</v>
      </c>
      <c r="AI206" s="274">
        <f t="shared" si="18"/>
        <v>0</v>
      </c>
      <c r="AJ206" s="204">
        <f>SUM(C206:AI206)</f>
        <v>0</v>
      </c>
      <c r="AK206" s="96"/>
      <c r="AN206" s="249"/>
    </row>
    <row r="207" spans="1:40" s="108" customFormat="1" ht="12.75" customHeight="1" hidden="1" thickBot="1">
      <c r="A207" s="124"/>
      <c r="B207" s="125"/>
      <c r="C207" s="137"/>
      <c r="D207" s="132"/>
      <c r="E207" s="132"/>
      <c r="F207" s="132"/>
      <c r="G207" s="132"/>
      <c r="H207" s="132"/>
      <c r="I207" s="132"/>
      <c r="J207" s="132"/>
      <c r="K207" s="132"/>
      <c r="L207" s="132"/>
      <c r="M207" s="132"/>
      <c r="N207" s="132"/>
      <c r="O207" s="132"/>
      <c r="P207" s="132"/>
      <c r="Q207" s="132"/>
      <c r="R207" s="132"/>
      <c r="S207" s="132"/>
      <c r="T207" s="132"/>
      <c r="U207" s="132"/>
      <c r="V207" s="132"/>
      <c r="W207" s="132"/>
      <c r="X207" s="132"/>
      <c r="Y207" s="132"/>
      <c r="Z207" s="132"/>
      <c r="AA207" s="132"/>
      <c r="AB207" s="132"/>
      <c r="AC207" s="132"/>
      <c r="AD207" s="132"/>
      <c r="AE207" s="132"/>
      <c r="AF207" s="132"/>
      <c r="AG207" s="132"/>
      <c r="AH207" s="132"/>
      <c r="AI207" s="232"/>
      <c r="AJ207" s="192"/>
      <c r="AK207" s="247"/>
      <c r="AL207" s="249"/>
      <c r="AM207" s="249"/>
      <c r="AN207" s="247"/>
    </row>
    <row r="208" spans="1:40" s="106" customFormat="1" ht="12.75" customHeight="1" hidden="1" thickBot="1">
      <c r="A208" s="126" t="s">
        <v>260</v>
      </c>
      <c r="B208" s="127"/>
      <c r="C208" s="261">
        <f>SUM(C168,C183,C199,C206)</f>
        <v>0</v>
      </c>
      <c r="D208" s="197">
        <f aca="true" t="shared" si="19" ref="D208:AI208">SUM(D168,D183,D199,D206)</f>
        <v>0</v>
      </c>
      <c r="E208" s="199">
        <f t="shared" si="19"/>
        <v>0</v>
      </c>
      <c r="F208" s="196">
        <f t="shared" si="19"/>
        <v>0</v>
      </c>
      <c r="G208" s="196">
        <f t="shared" si="19"/>
        <v>0</v>
      </c>
      <c r="H208" s="196">
        <f t="shared" si="19"/>
        <v>0</v>
      </c>
      <c r="I208" s="196">
        <f t="shared" si="19"/>
        <v>0</v>
      </c>
      <c r="J208" s="196">
        <f t="shared" si="19"/>
        <v>0</v>
      </c>
      <c r="K208" s="196">
        <f t="shared" si="19"/>
        <v>0</v>
      </c>
      <c r="L208" s="196">
        <f t="shared" si="19"/>
        <v>0</v>
      </c>
      <c r="M208" s="198">
        <f t="shared" si="19"/>
        <v>0</v>
      </c>
      <c r="N208" s="197">
        <f t="shared" si="19"/>
        <v>0</v>
      </c>
      <c r="O208" s="280">
        <f t="shared" si="19"/>
        <v>0</v>
      </c>
      <c r="P208" s="196">
        <f t="shared" si="19"/>
        <v>0</v>
      </c>
      <c r="Q208" s="196">
        <f t="shared" si="19"/>
        <v>0</v>
      </c>
      <c r="R208" s="196">
        <f t="shared" si="19"/>
        <v>0</v>
      </c>
      <c r="S208" s="196">
        <f t="shared" si="19"/>
        <v>0</v>
      </c>
      <c r="T208" s="196">
        <f t="shared" si="19"/>
        <v>0</v>
      </c>
      <c r="U208" s="196">
        <f t="shared" si="19"/>
        <v>0</v>
      </c>
      <c r="V208" s="196">
        <f t="shared" si="19"/>
        <v>0</v>
      </c>
      <c r="W208" s="196">
        <f t="shared" si="19"/>
        <v>0</v>
      </c>
      <c r="X208" s="196">
        <f t="shared" si="19"/>
        <v>0</v>
      </c>
      <c r="Y208" s="196">
        <f t="shared" si="19"/>
        <v>0</v>
      </c>
      <c r="Z208" s="200">
        <f t="shared" si="19"/>
        <v>0</v>
      </c>
      <c r="AA208" s="196">
        <f t="shared" si="19"/>
        <v>0</v>
      </c>
      <c r="AB208" s="196">
        <f t="shared" si="19"/>
        <v>0</v>
      </c>
      <c r="AC208" s="196">
        <f t="shared" si="19"/>
        <v>0</v>
      </c>
      <c r="AD208" s="196">
        <f t="shared" si="19"/>
        <v>0</v>
      </c>
      <c r="AE208" s="196">
        <f t="shared" si="19"/>
        <v>0</v>
      </c>
      <c r="AF208" s="196">
        <f t="shared" si="19"/>
        <v>0</v>
      </c>
      <c r="AG208" s="196">
        <f t="shared" si="19"/>
        <v>0</v>
      </c>
      <c r="AH208" s="196">
        <f t="shared" si="19"/>
        <v>0</v>
      </c>
      <c r="AI208" s="214">
        <f t="shared" si="19"/>
        <v>0</v>
      </c>
      <c r="AJ208" s="202">
        <f>SUM(C208:AI208)</f>
        <v>0</v>
      </c>
      <c r="AK208" s="105"/>
      <c r="AN208" s="249"/>
    </row>
    <row r="209" spans="1:40" s="108" customFormat="1" ht="12.75" customHeight="1" hidden="1" thickBot="1">
      <c r="A209" s="115"/>
      <c r="B209" s="116"/>
      <c r="C209" s="132"/>
      <c r="D209" s="132"/>
      <c r="E209" s="132"/>
      <c r="F209" s="132"/>
      <c r="G209" s="132"/>
      <c r="H209" s="132"/>
      <c r="I209" s="132"/>
      <c r="J209" s="132"/>
      <c r="K209" s="132"/>
      <c r="L209" s="132"/>
      <c r="M209" s="132"/>
      <c r="N209" s="132"/>
      <c r="O209" s="132"/>
      <c r="P209" s="132"/>
      <c r="Q209" s="132"/>
      <c r="R209" s="132"/>
      <c r="S209" s="132"/>
      <c r="T209" s="132"/>
      <c r="U209" s="132"/>
      <c r="V209" s="132"/>
      <c r="W209" s="132"/>
      <c r="X209" s="132"/>
      <c r="Y209" s="132"/>
      <c r="Z209" s="132"/>
      <c r="AA209" s="132"/>
      <c r="AB209" s="132"/>
      <c r="AC209" s="132"/>
      <c r="AD209" s="132"/>
      <c r="AE209" s="132"/>
      <c r="AF209" s="132"/>
      <c r="AG209" s="132"/>
      <c r="AH209" s="132"/>
      <c r="AI209" s="237"/>
      <c r="AJ209" s="250"/>
      <c r="AK209" s="247"/>
      <c r="AL209" s="249"/>
      <c r="AM209" s="249"/>
      <c r="AN209" s="247"/>
    </row>
    <row r="210" spans="1:40" s="106" customFormat="1" ht="12.75" customHeight="1" hidden="1" thickBot="1">
      <c r="A210" s="126" t="s">
        <v>431</v>
      </c>
      <c r="B210" s="127"/>
      <c r="C210" s="261">
        <f>SUM(C139,C145,C208)</f>
        <v>0</v>
      </c>
      <c r="D210" s="201">
        <f aca="true" t="shared" si="20" ref="D210:AI210">SUM(D139,D145,D208)</f>
        <v>0</v>
      </c>
      <c r="E210" s="201">
        <f t="shared" si="20"/>
        <v>0</v>
      </c>
      <c r="F210" s="201">
        <f t="shared" si="20"/>
        <v>0</v>
      </c>
      <c r="G210" s="201">
        <f t="shared" si="20"/>
        <v>0</v>
      </c>
      <c r="H210" s="201">
        <f t="shared" si="20"/>
        <v>0</v>
      </c>
      <c r="I210" s="201">
        <f t="shared" si="20"/>
        <v>0</v>
      </c>
      <c r="J210" s="201">
        <f t="shared" si="20"/>
        <v>0</v>
      </c>
      <c r="K210" s="201">
        <f t="shared" si="20"/>
        <v>0</v>
      </c>
      <c r="L210" s="201">
        <f t="shared" si="20"/>
        <v>0</v>
      </c>
      <c r="M210" s="201">
        <f t="shared" si="20"/>
        <v>0</v>
      </c>
      <c r="N210" s="201">
        <f t="shared" si="20"/>
        <v>0</v>
      </c>
      <c r="O210" s="201">
        <f t="shared" si="20"/>
        <v>0</v>
      </c>
      <c r="P210" s="201">
        <f t="shared" si="20"/>
        <v>0</v>
      </c>
      <c r="Q210" s="201">
        <f t="shared" si="20"/>
        <v>0</v>
      </c>
      <c r="R210" s="201">
        <f t="shared" si="20"/>
        <v>0</v>
      </c>
      <c r="S210" s="201">
        <f t="shared" si="20"/>
        <v>0</v>
      </c>
      <c r="T210" s="201">
        <f t="shared" si="20"/>
        <v>0</v>
      </c>
      <c r="U210" s="201">
        <f t="shared" si="20"/>
        <v>0</v>
      </c>
      <c r="V210" s="201">
        <f t="shared" si="20"/>
        <v>0</v>
      </c>
      <c r="W210" s="201">
        <f t="shared" si="20"/>
        <v>0</v>
      </c>
      <c r="X210" s="201">
        <f t="shared" si="20"/>
        <v>0</v>
      </c>
      <c r="Y210" s="201">
        <f t="shared" si="20"/>
        <v>0</v>
      </c>
      <c r="Z210" s="198">
        <f t="shared" si="20"/>
        <v>0</v>
      </c>
      <c r="AA210" s="201">
        <f t="shared" si="20"/>
        <v>0</v>
      </c>
      <c r="AB210" s="201">
        <f t="shared" si="20"/>
        <v>0</v>
      </c>
      <c r="AC210" s="201">
        <f t="shared" si="20"/>
        <v>0</v>
      </c>
      <c r="AD210" s="201">
        <f t="shared" si="20"/>
        <v>0</v>
      </c>
      <c r="AE210" s="201">
        <f t="shared" si="20"/>
        <v>0</v>
      </c>
      <c r="AF210" s="201">
        <f t="shared" si="20"/>
        <v>0</v>
      </c>
      <c r="AG210" s="201">
        <f t="shared" si="20"/>
        <v>0</v>
      </c>
      <c r="AH210" s="201">
        <f t="shared" si="20"/>
        <v>0</v>
      </c>
      <c r="AI210" s="212">
        <f t="shared" si="20"/>
        <v>0</v>
      </c>
      <c r="AJ210" s="202">
        <f>SUM(C210:AI210)</f>
        <v>0</v>
      </c>
      <c r="AK210" s="142"/>
      <c r="AN210" s="249"/>
    </row>
    <row r="211" spans="1:40" ht="12.75" customHeight="1" hidden="1">
      <c r="A211" s="96"/>
      <c r="B211" s="96"/>
      <c r="C211" s="247"/>
      <c r="D211" s="247"/>
      <c r="E211" s="247"/>
      <c r="F211" s="247"/>
      <c r="G211" s="247"/>
      <c r="H211" s="247"/>
      <c r="I211" s="247"/>
      <c r="J211" s="247"/>
      <c r="K211" s="247"/>
      <c r="L211" s="247"/>
      <c r="M211" s="247"/>
      <c r="N211" s="247"/>
      <c r="O211" s="247"/>
      <c r="P211" s="247"/>
      <c r="Q211" s="247"/>
      <c r="R211" s="247"/>
      <c r="S211" s="247"/>
      <c r="T211" s="247"/>
      <c r="U211" s="247"/>
      <c r="V211" s="247"/>
      <c r="W211" s="247"/>
      <c r="X211" s="247"/>
      <c r="Y211" s="247"/>
      <c r="Z211" s="247"/>
      <c r="AA211" s="247"/>
      <c r="AB211" s="247"/>
      <c r="AC211" s="247"/>
      <c r="AD211" s="247"/>
      <c r="AE211" s="247"/>
      <c r="AF211" s="247"/>
      <c r="AG211" s="247"/>
      <c r="AH211" s="247"/>
      <c r="AI211" s="247"/>
      <c r="AJ211" s="247"/>
      <c r="AK211" s="247"/>
      <c r="AL211" s="249"/>
      <c r="AM211" s="249"/>
      <c r="AN211" s="249"/>
    </row>
    <row r="212" spans="1:40" ht="14.25" customHeight="1">
      <c r="A212" s="96" t="s">
        <v>312</v>
      </c>
      <c r="B212" s="96"/>
      <c r="C212" s="247"/>
      <c r="D212" s="247"/>
      <c r="E212" s="247"/>
      <c r="F212" s="247"/>
      <c r="G212" s="247"/>
      <c r="H212" s="247"/>
      <c r="I212" s="247"/>
      <c r="J212" s="247"/>
      <c r="K212" s="247"/>
      <c r="L212" s="247"/>
      <c r="M212" s="247"/>
      <c r="N212" s="247"/>
      <c r="O212" s="247"/>
      <c r="P212" s="247"/>
      <c r="Q212" s="247"/>
      <c r="R212" s="247"/>
      <c r="S212" s="247"/>
      <c r="T212" s="247"/>
      <c r="U212" s="247"/>
      <c r="V212" s="247"/>
      <c r="W212" s="247"/>
      <c r="X212" s="247"/>
      <c r="Y212" s="247"/>
      <c r="Z212" s="247"/>
      <c r="AA212" s="247"/>
      <c r="AB212" s="247"/>
      <c r="AC212" s="247"/>
      <c r="AD212" s="247"/>
      <c r="AE212" s="247"/>
      <c r="AF212" s="247"/>
      <c r="AG212" s="247"/>
      <c r="AH212" s="247"/>
      <c r="AI212" s="247"/>
      <c r="AJ212" s="128"/>
      <c r="AK212" s="247"/>
      <c r="AL212" s="249"/>
      <c r="AM212" s="249"/>
      <c r="AN212" s="249"/>
    </row>
    <row r="213" spans="1:40" ht="14.25" customHeight="1">
      <c r="A213" s="96" t="s">
        <v>313</v>
      </c>
      <c r="B213" s="96"/>
      <c r="C213" s="247"/>
      <c r="D213" s="247"/>
      <c r="E213" s="247"/>
      <c r="F213" s="247"/>
      <c r="G213" s="247"/>
      <c r="H213" s="247"/>
      <c r="I213" s="247"/>
      <c r="J213" s="247"/>
      <c r="K213" s="247"/>
      <c r="L213" s="247"/>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9"/>
      <c r="AM213" s="249"/>
      <c r="AN213" s="249"/>
    </row>
    <row r="214" spans="1:40" ht="20.25">
      <c r="A214" s="322" t="s">
        <v>426</v>
      </c>
      <c r="B214" s="96"/>
      <c r="C214" s="247"/>
      <c r="D214" s="247"/>
      <c r="E214" s="247"/>
      <c r="F214" s="247"/>
      <c r="G214" s="247"/>
      <c r="H214" s="247"/>
      <c r="I214" s="247"/>
      <c r="J214" s="247"/>
      <c r="K214" s="247"/>
      <c r="L214" s="247"/>
      <c r="M214" s="247"/>
      <c r="N214" s="247"/>
      <c r="O214" s="247"/>
      <c r="P214" s="247"/>
      <c r="Q214" s="247"/>
      <c r="R214" s="247"/>
      <c r="S214" s="247"/>
      <c r="T214" s="247"/>
      <c r="U214" s="247"/>
      <c r="V214" s="247"/>
      <c r="W214" s="247"/>
      <c r="X214" s="247"/>
      <c r="Y214" s="247"/>
      <c r="Z214" s="247"/>
      <c r="AA214" s="247"/>
      <c r="AB214" s="247"/>
      <c r="AC214" s="247"/>
      <c r="AD214" s="247"/>
      <c r="AE214" s="247"/>
      <c r="AF214" s="247"/>
      <c r="AG214" s="247"/>
      <c r="AH214" s="247"/>
      <c r="AI214" s="247"/>
      <c r="AJ214" s="247"/>
      <c r="AK214" s="247"/>
      <c r="AL214" s="249"/>
      <c r="AM214" s="249"/>
      <c r="AN214" s="249"/>
    </row>
    <row r="215" spans="1:40" ht="15">
      <c r="A215" s="106"/>
      <c r="B215" s="96"/>
      <c r="C215" s="247"/>
      <c r="D215" s="247"/>
      <c r="E215" s="247"/>
      <c r="F215" s="247"/>
      <c r="G215" s="247"/>
      <c r="H215" s="247"/>
      <c r="I215" s="247"/>
      <c r="J215" s="247"/>
      <c r="K215" s="247"/>
      <c r="L215" s="247"/>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9"/>
      <c r="AM215" s="249"/>
      <c r="AN215" s="249"/>
    </row>
  </sheetData>
  <sheetProtection formatCells="0" formatColumns="0" formatRows="0"/>
  <mergeCells count="18">
    <mergeCell ref="A17:B17"/>
    <mergeCell ref="A30:B30"/>
    <mergeCell ref="A39:B39"/>
    <mergeCell ref="A139:B139"/>
    <mergeCell ref="A201:B201"/>
    <mergeCell ref="A170:B170"/>
    <mergeCell ref="A185:B185"/>
    <mergeCell ref="A149:B149"/>
    <mergeCell ref="A11:B11"/>
    <mergeCell ref="A147:B147"/>
    <mergeCell ref="A168:B168"/>
    <mergeCell ref="A113:B113"/>
    <mergeCell ref="A137:B137"/>
    <mergeCell ref="A141:B141"/>
    <mergeCell ref="A56:B56"/>
    <mergeCell ref="A68:B68"/>
    <mergeCell ref="A84:B84"/>
    <mergeCell ref="A104:B104"/>
  </mergeCells>
  <printOptions/>
  <pageMargins left="0.5905511811023623" right="0.3937007874015748" top="0.3937007874015748" bottom="0.3937007874015748" header="0.5118110236220472" footer="0.5118110236220472"/>
  <pageSetup fitToHeight="1" fitToWidth="1" horizontalDpi="600" verticalDpi="600" orientation="portrait" paperSize="8" scale="40" r:id="rId1"/>
  <headerFooter alignWithMargins="0">
    <oddFooter>&amp;C&amp;F, &amp;A&amp;R&amp;D</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M78"/>
  <sheetViews>
    <sheetView showGridLines="0" showZeros="0" zoomScaleSheetLayoutView="100" zoomScalePageLayoutView="0" workbookViewId="0" topLeftCell="A1">
      <selection activeCell="A1" sqref="A1"/>
    </sheetView>
  </sheetViews>
  <sheetFormatPr defaultColWidth="9.140625" defaultRowHeight="12.75"/>
  <cols>
    <col min="1" max="1" width="1.421875" style="10" customWidth="1"/>
    <col min="2" max="2" width="67.421875" style="10" customWidth="1"/>
    <col min="3" max="3" width="1.421875" style="10" customWidth="1"/>
    <col min="4" max="4" width="5.57421875" style="185" bestFit="1" customWidth="1"/>
    <col min="5" max="5" width="1.421875" style="10" customWidth="1"/>
    <col min="6" max="6" width="13.7109375" style="10" customWidth="1"/>
    <col min="7" max="7" width="1.421875" style="10" customWidth="1"/>
    <col min="8" max="8" width="13.7109375" style="10" customWidth="1"/>
    <col min="9" max="9" width="1.421875" style="10" customWidth="1"/>
    <col min="10" max="16384" width="9.140625" style="10" customWidth="1"/>
  </cols>
  <sheetData>
    <row r="1" spans="1:9" s="144" customFormat="1" ht="18" customHeight="1">
      <c r="A1" s="143"/>
      <c r="B1" s="390" t="str">
        <f>"Balansstandenoverzicht gemeente "&amp;+'4.Informatie'!C5&amp;" ("&amp;'4.Informatie'!C6&amp;"): "&amp;"jaar "&amp;'4.Informatie'!C7</f>
        <v>Balansstandenoverzicht gemeente Utrecht (0344): jaar 2012</v>
      </c>
      <c r="C1" s="390"/>
      <c r="D1" s="390"/>
      <c r="E1" s="390"/>
      <c r="F1" s="390"/>
      <c r="G1" s="390"/>
      <c r="H1" s="390"/>
      <c r="I1" s="390"/>
    </row>
    <row r="2" spans="1:6" s="147" customFormat="1" ht="18" customHeight="1" hidden="1">
      <c r="A2" s="145"/>
      <c r="B2" s="318" t="s">
        <v>287</v>
      </c>
      <c r="C2" s="145"/>
      <c r="D2" s="146"/>
      <c r="E2" s="146"/>
      <c r="F2" s="146"/>
    </row>
    <row r="3" spans="1:9" ht="12.75" customHeight="1" hidden="1">
      <c r="A3" s="148"/>
      <c r="B3" s="148"/>
      <c r="C3" s="149"/>
      <c r="D3" s="150" t="s">
        <v>285</v>
      </c>
      <c r="E3" s="151"/>
      <c r="F3" s="152">
        <v>37622</v>
      </c>
      <c r="G3" s="41"/>
      <c r="H3" s="152" t="s">
        <v>375</v>
      </c>
      <c r="I3" s="153"/>
    </row>
    <row r="4" spans="1:9" ht="12" customHeight="1" hidden="1">
      <c r="A4" s="59"/>
      <c r="B4" s="62" t="s">
        <v>286</v>
      </c>
      <c r="C4" s="59"/>
      <c r="D4" s="59"/>
      <c r="E4" s="154"/>
      <c r="F4" s="58"/>
      <c r="G4" s="155"/>
      <c r="H4" s="58"/>
      <c r="I4" s="155"/>
    </row>
    <row r="5" spans="1:9" ht="19.5" customHeight="1" hidden="1">
      <c r="A5" s="148"/>
      <c r="B5" s="156" t="s">
        <v>288</v>
      </c>
      <c r="C5" s="157"/>
      <c r="D5" s="158"/>
      <c r="E5" s="159"/>
      <c r="F5" s="160"/>
      <c r="G5" s="161"/>
      <c r="H5" s="160"/>
      <c r="I5" s="161"/>
    </row>
    <row r="6" spans="1:9" ht="19.5" customHeight="1" hidden="1">
      <c r="A6" s="148"/>
      <c r="B6" s="283" t="s">
        <v>336</v>
      </c>
      <c r="C6" s="284"/>
      <c r="D6" s="158"/>
      <c r="E6" s="285"/>
      <c r="F6" s="160"/>
      <c r="G6" s="161"/>
      <c r="H6" s="160"/>
      <c r="I6" s="161"/>
    </row>
    <row r="7" spans="1:12" ht="12.75" hidden="1">
      <c r="A7" s="148"/>
      <c r="B7" s="25" t="s">
        <v>337</v>
      </c>
      <c r="C7" s="163"/>
      <c r="D7" s="164" t="s">
        <v>159</v>
      </c>
      <c r="E7" s="165"/>
      <c r="F7" s="168"/>
      <c r="G7" s="169"/>
      <c r="H7" s="168"/>
      <c r="I7" s="161"/>
      <c r="L7" s="286"/>
    </row>
    <row r="8" spans="1:9" ht="12.75" hidden="1">
      <c r="A8" s="148"/>
      <c r="B8" s="25" t="s">
        <v>338</v>
      </c>
      <c r="C8" s="163"/>
      <c r="D8" s="164" t="s">
        <v>161</v>
      </c>
      <c r="E8" s="165"/>
      <c r="F8" s="168"/>
      <c r="G8" s="169"/>
      <c r="H8" s="168"/>
      <c r="I8" s="161"/>
    </row>
    <row r="9" spans="1:9" ht="19.5" customHeight="1" hidden="1">
      <c r="A9" s="148"/>
      <c r="B9" s="162" t="s">
        <v>339</v>
      </c>
      <c r="C9" s="163"/>
      <c r="D9" s="164"/>
      <c r="E9" s="165"/>
      <c r="F9" s="166"/>
      <c r="G9" s="169"/>
      <c r="H9" s="166"/>
      <c r="I9" s="161"/>
    </row>
    <row r="10" spans="1:9" ht="12.75" hidden="1">
      <c r="A10" s="148"/>
      <c r="B10" s="167" t="s">
        <v>340</v>
      </c>
      <c r="C10" s="163"/>
      <c r="D10" s="164" t="s">
        <v>163</v>
      </c>
      <c r="E10" s="165"/>
      <c r="F10" s="168"/>
      <c r="G10" s="169"/>
      <c r="H10" s="168"/>
      <c r="I10" s="161"/>
    </row>
    <row r="11" spans="1:9" ht="12.75" hidden="1">
      <c r="A11" s="148"/>
      <c r="B11" s="167" t="s">
        <v>341</v>
      </c>
      <c r="C11" s="163"/>
      <c r="D11" s="164" t="s">
        <v>165</v>
      </c>
      <c r="E11" s="165"/>
      <c r="F11" s="168"/>
      <c r="G11" s="169"/>
      <c r="H11" s="168"/>
      <c r="I11" s="161"/>
    </row>
    <row r="12" spans="1:9" ht="12.75" hidden="1">
      <c r="A12" s="148"/>
      <c r="B12" s="167" t="s">
        <v>342</v>
      </c>
      <c r="C12" s="163"/>
      <c r="D12" s="164" t="s">
        <v>167</v>
      </c>
      <c r="E12" s="165"/>
      <c r="F12" s="168"/>
      <c r="G12" s="169"/>
      <c r="H12" s="168"/>
      <c r="I12" s="161"/>
    </row>
    <row r="13" spans="1:9" ht="12.75" hidden="1">
      <c r="A13" s="148"/>
      <c r="B13" s="167" t="s">
        <v>343</v>
      </c>
      <c r="C13" s="163"/>
      <c r="D13" s="164" t="s">
        <v>169</v>
      </c>
      <c r="E13" s="165"/>
      <c r="F13" s="170"/>
      <c r="G13" s="169"/>
      <c r="H13" s="170"/>
      <c r="I13" s="161"/>
    </row>
    <row r="14" spans="1:9" ht="12.75" hidden="1">
      <c r="A14" s="148"/>
      <c r="B14" s="167" t="s">
        <v>344</v>
      </c>
      <c r="C14" s="163"/>
      <c r="D14" s="164" t="s">
        <v>171</v>
      </c>
      <c r="E14" s="165"/>
      <c r="F14" s="168"/>
      <c r="G14" s="169"/>
      <c r="H14" s="168"/>
      <c r="I14" s="161"/>
    </row>
    <row r="15" spans="1:9" ht="12.75" hidden="1">
      <c r="A15" s="148"/>
      <c r="B15" s="167" t="s">
        <v>345</v>
      </c>
      <c r="C15" s="163"/>
      <c r="D15" s="164" t="s">
        <v>173</v>
      </c>
      <c r="E15" s="165"/>
      <c r="F15" s="168"/>
      <c r="G15" s="169"/>
      <c r="H15" s="168"/>
      <c r="I15" s="161"/>
    </row>
    <row r="16" spans="1:9" ht="12.75" hidden="1">
      <c r="A16" s="148"/>
      <c r="B16" s="167" t="s">
        <v>346</v>
      </c>
      <c r="C16" s="163"/>
      <c r="D16" s="164" t="s">
        <v>175</v>
      </c>
      <c r="E16" s="165"/>
      <c r="F16" s="168"/>
      <c r="G16" s="169"/>
      <c r="H16" s="168"/>
      <c r="I16" s="161"/>
    </row>
    <row r="17" spans="1:9" ht="19.5" customHeight="1" hidden="1">
      <c r="A17" s="148"/>
      <c r="B17" s="162" t="s">
        <v>347</v>
      </c>
      <c r="C17" s="163"/>
      <c r="D17" s="164"/>
      <c r="E17" s="165"/>
      <c r="F17" s="166"/>
      <c r="G17" s="169"/>
      <c r="H17" s="166"/>
      <c r="I17" s="161"/>
    </row>
    <row r="18" spans="1:9" ht="12.75" hidden="1">
      <c r="A18" s="148"/>
      <c r="B18" s="167" t="s">
        <v>289</v>
      </c>
      <c r="C18" s="163"/>
      <c r="D18" s="164" t="s">
        <v>177</v>
      </c>
      <c r="E18" s="165"/>
      <c r="F18" s="168"/>
      <c r="G18" s="169"/>
      <c r="H18" s="168"/>
      <c r="I18" s="161"/>
    </row>
    <row r="19" spans="1:9" ht="12.75" hidden="1">
      <c r="A19" s="148"/>
      <c r="B19" s="167" t="s">
        <v>290</v>
      </c>
      <c r="C19" s="163"/>
      <c r="D19" s="164" t="s">
        <v>179</v>
      </c>
      <c r="E19" s="165"/>
      <c r="F19" s="168"/>
      <c r="G19" s="169"/>
      <c r="H19" s="168"/>
      <c r="I19" s="161"/>
    </row>
    <row r="20" spans="1:9" ht="12.75" hidden="1">
      <c r="A20" s="148"/>
      <c r="B20" s="167" t="s">
        <v>291</v>
      </c>
      <c r="C20" s="163"/>
      <c r="D20" s="164" t="s">
        <v>181</v>
      </c>
      <c r="E20" s="165"/>
      <c r="F20" s="170"/>
      <c r="G20" s="169"/>
      <c r="H20" s="170"/>
      <c r="I20" s="161"/>
    </row>
    <row r="21" spans="1:13" ht="12.75" hidden="1">
      <c r="A21" s="148"/>
      <c r="B21" s="167" t="s">
        <v>292</v>
      </c>
      <c r="C21" s="163"/>
      <c r="D21" s="164" t="s">
        <v>183</v>
      </c>
      <c r="E21" s="165"/>
      <c r="F21" s="168"/>
      <c r="G21" s="169"/>
      <c r="H21" s="168"/>
      <c r="I21" s="161"/>
      <c r="M21" s="61"/>
    </row>
    <row r="22" spans="1:9" ht="12.75" hidden="1">
      <c r="A22" s="148"/>
      <c r="B22" s="167" t="s">
        <v>293</v>
      </c>
      <c r="C22" s="163"/>
      <c r="D22" s="164" t="s">
        <v>185</v>
      </c>
      <c r="E22" s="165"/>
      <c r="F22" s="168"/>
      <c r="G22" s="169"/>
      <c r="H22" s="168"/>
      <c r="I22" s="161"/>
    </row>
    <row r="23" spans="1:9" ht="12.75" hidden="1">
      <c r="A23" s="148"/>
      <c r="B23" s="167" t="s">
        <v>294</v>
      </c>
      <c r="C23" s="163"/>
      <c r="D23" s="164" t="s">
        <v>187</v>
      </c>
      <c r="E23" s="165"/>
      <c r="F23" s="168"/>
      <c r="G23" s="169"/>
      <c r="H23" s="168"/>
      <c r="I23" s="161"/>
    </row>
    <row r="24" spans="1:9" ht="12.75" hidden="1">
      <c r="A24" s="148"/>
      <c r="B24" s="167" t="s">
        <v>295</v>
      </c>
      <c r="C24" s="163"/>
      <c r="D24" s="164" t="s">
        <v>189</v>
      </c>
      <c r="E24" s="165"/>
      <c r="F24" s="168"/>
      <c r="G24" s="169"/>
      <c r="H24" s="168"/>
      <c r="I24" s="161"/>
    </row>
    <row r="25" spans="1:9" ht="12.75" hidden="1">
      <c r="A25" s="148"/>
      <c r="B25" s="167" t="s">
        <v>296</v>
      </c>
      <c r="C25" s="163"/>
      <c r="D25" s="164" t="s">
        <v>191</v>
      </c>
      <c r="E25" s="165"/>
      <c r="F25" s="168"/>
      <c r="G25" s="169"/>
      <c r="H25" s="168"/>
      <c r="I25" s="161"/>
    </row>
    <row r="26" spans="1:9" ht="12.75" hidden="1">
      <c r="A26" s="148"/>
      <c r="B26" s="167" t="s">
        <v>348</v>
      </c>
      <c r="C26" s="163"/>
      <c r="D26" s="164" t="s">
        <v>193</v>
      </c>
      <c r="E26" s="165"/>
      <c r="F26" s="168"/>
      <c r="G26" s="169"/>
      <c r="H26" s="168"/>
      <c r="I26" s="161"/>
    </row>
    <row r="27" spans="1:9" ht="19.5" customHeight="1" hidden="1">
      <c r="A27" s="148"/>
      <c r="B27" s="171" t="s">
        <v>196</v>
      </c>
      <c r="C27" s="163"/>
      <c r="D27" s="172"/>
      <c r="E27" s="165"/>
      <c r="F27" s="173"/>
      <c r="G27" s="169"/>
      <c r="H27" s="173"/>
      <c r="I27" s="161"/>
    </row>
    <row r="28" spans="1:9" ht="19.5" customHeight="1" hidden="1">
      <c r="A28" s="148"/>
      <c r="B28" s="183" t="s">
        <v>349</v>
      </c>
      <c r="C28" s="163"/>
      <c r="D28" s="172"/>
      <c r="E28" s="165"/>
      <c r="F28" s="173"/>
      <c r="G28" s="169"/>
      <c r="H28" s="173"/>
      <c r="I28" s="161"/>
    </row>
    <row r="29" spans="1:9" ht="12.75" hidden="1">
      <c r="A29" s="148"/>
      <c r="B29" s="167" t="s">
        <v>350</v>
      </c>
      <c r="C29" s="163"/>
      <c r="D29" s="164" t="s">
        <v>197</v>
      </c>
      <c r="E29" s="165"/>
      <c r="F29" s="170"/>
      <c r="G29" s="169"/>
      <c r="H29" s="170"/>
      <c r="I29" s="161"/>
    </row>
    <row r="30" spans="1:9" ht="12.75" hidden="1">
      <c r="A30" s="148"/>
      <c r="B30" s="167" t="s">
        <v>351</v>
      </c>
      <c r="C30" s="163"/>
      <c r="D30" s="164" t="s">
        <v>199</v>
      </c>
      <c r="E30" s="165"/>
      <c r="F30" s="168"/>
      <c r="G30" s="169"/>
      <c r="H30" s="168"/>
      <c r="I30" s="161"/>
    </row>
    <row r="31" spans="1:9" ht="12.75" hidden="1">
      <c r="A31" s="148"/>
      <c r="B31" s="167" t="s">
        <v>352</v>
      </c>
      <c r="C31" s="163"/>
      <c r="D31" s="164" t="s">
        <v>201</v>
      </c>
      <c r="E31" s="165"/>
      <c r="F31" s="168"/>
      <c r="G31" s="169"/>
      <c r="H31" s="168"/>
      <c r="I31" s="161"/>
    </row>
    <row r="32" spans="1:9" ht="12.75" hidden="1">
      <c r="A32" s="148"/>
      <c r="B32" s="167" t="s">
        <v>353</v>
      </c>
      <c r="C32" s="163"/>
      <c r="D32" s="164" t="s">
        <v>203</v>
      </c>
      <c r="E32" s="165"/>
      <c r="F32" s="168"/>
      <c r="G32" s="169"/>
      <c r="H32" s="168"/>
      <c r="I32" s="161"/>
    </row>
    <row r="33" spans="1:9" ht="12.75" hidden="1">
      <c r="A33" s="148"/>
      <c r="B33" s="167" t="s">
        <v>354</v>
      </c>
      <c r="C33" s="163"/>
      <c r="D33" s="164" t="s">
        <v>205</v>
      </c>
      <c r="E33" s="165"/>
      <c r="F33" s="170"/>
      <c r="G33" s="169"/>
      <c r="H33" s="170"/>
      <c r="I33" s="161"/>
    </row>
    <row r="34" spans="1:9" ht="19.5" customHeight="1" hidden="1">
      <c r="A34" s="148"/>
      <c r="B34" s="162" t="s">
        <v>297</v>
      </c>
      <c r="C34" s="163"/>
      <c r="D34" s="172"/>
      <c r="E34" s="165"/>
      <c r="F34" s="173"/>
      <c r="G34" s="169"/>
      <c r="H34" s="173"/>
      <c r="I34" s="161"/>
    </row>
    <row r="35" spans="1:9" ht="12.75" hidden="1">
      <c r="A35" s="148"/>
      <c r="B35" s="167" t="s">
        <v>298</v>
      </c>
      <c r="C35" s="163"/>
      <c r="D35" s="164" t="s">
        <v>207</v>
      </c>
      <c r="E35" s="165"/>
      <c r="F35" s="170"/>
      <c r="G35" s="169"/>
      <c r="H35" s="170"/>
      <c r="I35" s="161"/>
    </row>
    <row r="36" spans="1:9" ht="12.75" hidden="1">
      <c r="A36" s="148"/>
      <c r="B36" s="167" t="s">
        <v>299</v>
      </c>
      <c r="C36" s="163"/>
      <c r="D36" s="164" t="s">
        <v>209</v>
      </c>
      <c r="E36" s="165"/>
      <c r="F36" s="168"/>
      <c r="G36" s="169"/>
      <c r="H36" s="168"/>
      <c r="I36" s="161"/>
    </row>
    <row r="37" spans="1:9" ht="12.75" hidden="1">
      <c r="A37" s="148"/>
      <c r="B37" s="167" t="s">
        <v>300</v>
      </c>
      <c r="C37" s="163"/>
      <c r="D37" s="164" t="s">
        <v>211</v>
      </c>
      <c r="E37" s="165"/>
      <c r="F37" s="168"/>
      <c r="G37" s="169"/>
      <c r="H37" s="168"/>
      <c r="I37" s="161"/>
    </row>
    <row r="38" spans="1:9" ht="12.75" hidden="1">
      <c r="A38" s="148"/>
      <c r="B38" s="167" t="s">
        <v>301</v>
      </c>
      <c r="C38" s="163"/>
      <c r="D38" s="164" t="s">
        <v>213</v>
      </c>
      <c r="E38" s="165"/>
      <c r="F38" s="168"/>
      <c r="G38" s="169"/>
      <c r="H38" s="168"/>
      <c r="I38" s="161"/>
    </row>
    <row r="39" spans="1:9" ht="12.75" hidden="1">
      <c r="A39" s="148"/>
      <c r="B39" s="167" t="s">
        <v>302</v>
      </c>
      <c r="C39" s="163"/>
      <c r="D39" s="164" t="s">
        <v>215</v>
      </c>
      <c r="E39" s="165"/>
      <c r="F39" s="170"/>
      <c r="G39" s="169"/>
      <c r="H39" s="170"/>
      <c r="I39" s="161"/>
    </row>
    <row r="40" spans="1:9" ht="12.75" hidden="1">
      <c r="A40" s="148"/>
      <c r="B40" s="174" t="s">
        <v>218</v>
      </c>
      <c r="C40" s="163"/>
      <c r="D40" s="164" t="s">
        <v>217</v>
      </c>
      <c r="E40" s="165"/>
      <c r="F40" s="168"/>
      <c r="G40" s="169"/>
      <c r="H40" s="168"/>
      <c r="I40" s="161"/>
    </row>
    <row r="41" spans="1:9" ht="12.75" hidden="1">
      <c r="A41" s="148"/>
      <c r="B41" s="174" t="s">
        <v>220</v>
      </c>
      <c r="C41" s="163"/>
      <c r="D41" s="164" t="s">
        <v>219</v>
      </c>
      <c r="E41" s="165"/>
      <c r="F41" s="170"/>
      <c r="G41" s="169"/>
      <c r="H41" s="170"/>
      <c r="I41" s="161"/>
    </row>
    <row r="42" spans="1:9" s="61" customFormat="1" ht="11.25" hidden="1">
      <c r="A42" s="175"/>
      <c r="B42" s="176"/>
      <c r="C42" s="161"/>
      <c r="D42" s="158"/>
      <c r="E42" s="161"/>
      <c r="F42" s="169"/>
      <c r="G42" s="169"/>
      <c r="H42" s="169"/>
      <c r="I42" s="161"/>
    </row>
    <row r="43" spans="1:9" ht="12.75" hidden="1">
      <c r="A43" s="59"/>
      <c r="B43" s="62" t="s">
        <v>303</v>
      </c>
      <c r="C43" s="59"/>
      <c r="D43" s="59"/>
      <c r="E43" s="154"/>
      <c r="F43" s="177"/>
      <c r="G43" s="178"/>
      <c r="H43" s="177"/>
      <c r="I43" s="155"/>
    </row>
    <row r="44" spans="1:9" ht="19.5" customHeight="1" hidden="1">
      <c r="A44" s="179"/>
      <c r="B44" s="180" t="s">
        <v>222</v>
      </c>
      <c r="C44" s="161"/>
      <c r="D44" s="158"/>
      <c r="E44" s="181"/>
      <c r="F44" s="182"/>
      <c r="G44" s="169"/>
      <c r="H44" s="182"/>
      <c r="I44" s="161"/>
    </row>
    <row r="45" spans="1:9" ht="19.5" customHeight="1" hidden="1">
      <c r="A45" s="179"/>
      <c r="B45" s="287" t="s">
        <v>355</v>
      </c>
      <c r="C45" s="161"/>
      <c r="D45" s="158"/>
      <c r="E45" s="181"/>
      <c r="F45" s="182"/>
      <c r="G45" s="169"/>
      <c r="H45" s="182"/>
      <c r="I45" s="161"/>
    </row>
    <row r="46" spans="1:9" ht="12.75" hidden="1">
      <c r="A46" s="179"/>
      <c r="B46" s="167" t="s">
        <v>356</v>
      </c>
      <c r="C46" s="161"/>
      <c r="D46" s="164" t="s">
        <v>223</v>
      </c>
      <c r="E46" s="161"/>
      <c r="F46" s="170"/>
      <c r="G46" s="169"/>
      <c r="H46" s="170"/>
      <c r="I46" s="161"/>
    </row>
    <row r="47" spans="1:9" ht="12.75" hidden="1">
      <c r="A47" s="179"/>
      <c r="B47" s="167" t="s">
        <v>357</v>
      </c>
      <c r="C47" s="161"/>
      <c r="D47" s="164" t="s">
        <v>225</v>
      </c>
      <c r="E47" s="161"/>
      <c r="F47" s="168"/>
      <c r="G47" s="169"/>
      <c r="H47" s="168"/>
      <c r="I47" s="161"/>
    </row>
    <row r="48" spans="1:9" ht="12.75" hidden="1">
      <c r="A48" s="179"/>
      <c r="B48" s="167" t="s">
        <v>368</v>
      </c>
      <c r="C48" s="161"/>
      <c r="D48" s="164" t="s">
        <v>227</v>
      </c>
      <c r="E48" s="161"/>
      <c r="F48" s="168"/>
      <c r="G48" s="169"/>
      <c r="H48" s="168"/>
      <c r="I48" s="161"/>
    </row>
    <row r="49" spans="1:9" ht="12.75" hidden="1">
      <c r="A49" s="179"/>
      <c r="B49" s="167" t="s">
        <v>369</v>
      </c>
      <c r="C49" s="161"/>
      <c r="D49" s="164" t="s">
        <v>229</v>
      </c>
      <c r="E49" s="161"/>
      <c r="F49" s="168"/>
      <c r="G49" s="169"/>
      <c r="H49" s="168"/>
      <c r="I49" s="161"/>
    </row>
    <row r="50" spans="1:9" ht="12.75" hidden="1">
      <c r="A50" s="179"/>
      <c r="B50" s="167"/>
      <c r="C50" s="161"/>
      <c r="D50" s="164"/>
      <c r="E50" s="161"/>
      <c r="F50" s="166"/>
      <c r="G50" s="169"/>
      <c r="H50" s="166"/>
      <c r="I50" s="161"/>
    </row>
    <row r="51" spans="1:9" ht="12.75" hidden="1">
      <c r="A51" s="179"/>
      <c r="B51" s="174" t="s">
        <v>232</v>
      </c>
      <c r="C51" s="161"/>
      <c r="D51" s="164" t="s">
        <v>231</v>
      </c>
      <c r="E51" s="161"/>
      <c r="F51" s="168"/>
      <c r="G51" s="169"/>
      <c r="H51" s="168"/>
      <c r="I51" s="161"/>
    </row>
    <row r="52" spans="1:9" ht="19.5" customHeight="1" hidden="1">
      <c r="A52" s="179"/>
      <c r="B52" s="183" t="s">
        <v>304</v>
      </c>
      <c r="C52" s="161"/>
      <c r="D52" s="164"/>
      <c r="E52" s="161"/>
      <c r="F52" s="169"/>
      <c r="G52" s="169"/>
      <c r="H52" s="169"/>
      <c r="I52" s="161"/>
    </row>
    <row r="53" spans="1:9" ht="12.75" hidden="1">
      <c r="A53" s="179"/>
      <c r="B53" s="167" t="s">
        <v>305</v>
      </c>
      <c r="C53" s="161"/>
      <c r="D53" s="164" t="s">
        <v>233</v>
      </c>
      <c r="E53" s="161"/>
      <c r="F53" s="170"/>
      <c r="G53" s="169"/>
      <c r="H53" s="170"/>
      <c r="I53" s="161"/>
    </row>
    <row r="54" spans="1:9" ht="12.75" hidden="1">
      <c r="A54" s="179"/>
      <c r="B54" s="167" t="s">
        <v>326</v>
      </c>
      <c r="C54" s="161"/>
      <c r="D54" s="164" t="s">
        <v>235</v>
      </c>
      <c r="E54" s="161"/>
      <c r="F54" s="168"/>
      <c r="G54" s="169"/>
      <c r="H54" s="168"/>
      <c r="I54" s="161"/>
    </row>
    <row r="55" spans="1:9" ht="12.75" hidden="1">
      <c r="A55" s="179"/>
      <c r="B55" s="167" t="s">
        <v>327</v>
      </c>
      <c r="C55" s="161"/>
      <c r="D55" s="164" t="s">
        <v>238</v>
      </c>
      <c r="E55" s="161"/>
      <c r="F55" s="168"/>
      <c r="G55" s="169"/>
      <c r="H55" s="168"/>
      <c r="I55" s="161"/>
    </row>
    <row r="56" spans="1:9" ht="12.75" hidden="1">
      <c r="A56" s="179"/>
      <c r="B56" s="167" t="s">
        <v>328</v>
      </c>
      <c r="C56" s="161"/>
      <c r="D56" s="164" t="s">
        <v>240</v>
      </c>
      <c r="E56" s="161"/>
      <c r="F56" s="168"/>
      <c r="G56" s="169"/>
      <c r="H56" s="168"/>
      <c r="I56" s="161"/>
    </row>
    <row r="57" spans="1:9" ht="12.75" hidden="1">
      <c r="A57" s="179"/>
      <c r="B57" s="167" t="s">
        <v>306</v>
      </c>
      <c r="C57" s="161"/>
      <c r="D57" s="164" t="s">
        <v>242</v>
      </c>
      <c r="E57" s="161"/>
      <c r="F57" s="168"/>
      <c r="G57" s="169"/>
      <c r="H57" s="168"/>
      <c r="I57" s="161"/>
    </row>
    <row r="58" spans="1:9" ht="12.75" hidden="1">
      <c r="A58" s="179"/>
      <c r="B58" s="167" t="s">
        <v>425</v>
      </c>
      <c r="C58" s="161"/>
      <c r="D58" s="164" t="s">
        <v>244</v>
      </c>
      <c r="E58" s="161"/>
      <c r="F58" s="168"/>
      <c r="G58" s="169"/>
      <c r="H58" s="168"/>
      <c r="I58" s="161"/>
    </row>
    <row r="59" spans="1:9" ht="12.75" hidden="1">
      <c r="A59" s="179"/>
      <c r="B59" s="167" t="s">
        <v>307</v>
      </c>
      <c r="C59" s="161"/>
      <c r="D59" s="164" t="s">
        <v>245</v>
      </c>
      <c r="E59" s="161"/>
      <c r="F59" s="168"/>
      <c r="G59" s="169"/>
      <c r="H59" s="168"/>
      <c r="I59" s="161"/>
    </row>
    <row r="60" spans="1:9" ht="12.75" hidden="1">
      <c r="A60" s="179"/>
      <c r="B60" s="167" t="s">
        <v>248</v>
      </c>
      <c r="C60" s="161"/>
      <c r="D60" s="164" t="s">
        <v>247</v>
      </c>
      <c r="E60" s="161"/>
      <c r="F60" s="168"/>
      <c r="G60" s="169"/>
      <c r="H60" s="168"/>
      <c r="I60" s="161"/>
    </row>
    <row r="61" spans="1:12" ht="19.5" customHeight="1" hidden="1">
      <c r="A61" s="179"/>
      <c r="B61" s="171" t="s">
        <v>250</v>
      </c>
      <c r="C61" s="161"/>
      <c r="D61" s="184"/>
      <c r="E61" s="161"/>
      <c r="F61" s="169"/>
      <c r="G61" s="169"/>
      <c r="H61" s="169"/>
      <c r="I61" s="161"/>
      <c r="J61" s="288"/>
      <c r="K61" s="288"/>
      <c r="L61" s="288"/>
    </row>
    <row r="62" spans="1:12" ht="19.5" customHeight="1" hidden="1">
      <c r="A62" s="179"/>
      <c r="B62" s="183" t="s">
        <v>308</v>
      </c>
      <c r="C62" s="161"/>
      <c r="D62" s="184"/>
      <c r="E62" s="161"/>
      <c r="F62" s="169"/>
      <c r="G62" s="169"/>
      <c r="H62" s="169"/>
      <c r="I62" s="161"/>
      <c r="J62" s="288"/>
      <c r="K62" s="288"/>
      <c r="L62" s="288"/>
    </row>
    <row r="63" spans="1:9" ht="12.75" hidden="1">
      <c r="A63" s="179"/>
      <c r="B63" s="167" t="s">
        <v>309</v>
      </c>
      <c r="C63" s="161"/>
      <c r="D63" s="164" t="s">
        <v>251</v>
      </c>
      <c r="E63" s="161"/>
      <c r="F63" s="168"/>
      <c r="G63" s="169"/>
      <c r="H63" s="168"/>
      <c r="I63" s="161"/>
    </row>
    <row r="64" spans="1:9" ht="12.75" hidden="1">
      <c r="A64" s="179"/>
      <c r="B64" s="167" t="s">
        <v>310</v>
      </c>
      <c r="C64" s="161"/>
      <c r="D64" s="164" t="s">
        <v>253</v>
      </c>
      <c r="E64" s="161"/>
      <c r="F64" s="168"/>
      <c r="G64" s="169"/>
      <c r="H64" s="168"/>
      <c r="I64" s="161"/>
    </row>
    <row r="65" spans="1:9" ht="12.75" hidden="1">
      <c r="A65" s="179"/>
      <c r="B65" s="167" t="s">
        <v>311</v>
      </c>
      <c r="C65" s="161"/>
      <c r="D65" s="164" t="s">
        <v>255</v>
      </c>
      <c r="E65" s="161"/>
      <c r="F65" s="168"/>
      <c r="G65" s="169"/>
      <c r="H65" s="168"/>
      <c r="I65" s="161"/>
    </row>
    <row r="66" spans="1:9" ht="12.75" hidden="1">
      <c r="A66" s="179"/>
      <c r="B66" s="174" t="s">
        <v>258</v>
      </c>
      <c r="C66" s="161"/>
      <c r="D66" s="164" t="s">
        <v>257</v>
      </c>
      <c r="E66" s="161"/>
      <c r="F66" s="168"/>
      <c r="G66" s="169"/>
      <c r="H66" s="168"/>
      <c r="I66" s="161"/>
    </row>
    <row r="67" spans="1:9" s="61" customFormat="1" ht="11.25" hidden="1">
      <c r="A67" s="175"/>
      <c r="B67" s="176"/>
      <c r="C67" s="161"/>
      <c r="D67" s="158"/>
      <c r="E67" s="161"/>
      <c r="F67" s="169"/>
      <c r="G67" s="169"/>
      <c r="H67" s="169"/>
      <c r="I67" s="161"/>
    </row>
    <row r="68" spans="1:9" ht="19.5" customHeight="1" hidden="1" thickBot="1">
      <c r="A68" s="289"/>
      <c r="B68" s="290" t="s">
        <v>370</v>
      </c>
      <c r="C68" s="291"/>
      <c r="D68" s="292"/>
      <c r="E68" s="293"/>
      <c r="F68" s="294"/>
      <c r="G68" s="295"/>
      <c r="H68" s="294"/>
      <c r="I68" s="295"/>
    </row>
    <row r="69" spans="1:12" ht="12.75" hidden="1">
      <c r="A69" s="148"/>
      <c r="B69" s="296" t="s">
        <v>371</v>
      </c>
      <c r="C69" s="163"/>
      <c r="D69" s="164" t="s">
        <v>372</v>
      </c>
      <c r="E69" s="165"/>
      <c r="F69" s="297">
        <f>SUM(F7:F8,F10:F16,F18:F26,F29:F33,F35:F41)</f>
        <v>0</v>
      </c>
      <c r="G69" s="169"/>
      <c r="H69" s="297">
        <f>SUM(H7:H8,H10:H16,H18:H26,H29:H33,H35:H41)</f>
        <v>0</v>
      </c>
      <c r="I69" s="161"/>
      <c r="L69" s="286"/>
    </row>
    <row r="70" spans="1:9" ht="13.5" hidden="1" thickBot="1">
      <c r="A70" s="289"/>
      <c r="B70" s="298" t="s">
        <v>373</v>
      </c>
      <c r="C70" s="295"/>
      <c r="D70" s="299" t="s">
        <v>374</v>
      </c>
      <c r="E70" s="300"/>
      <c r="F70" s="301">
        <f>SUM(F46:F49,F51,F53:F60,F63:F66)</f>
        <v>0</v>
      </c>
      <c r="G70" s="302"/>
      <c r="H70" s="301">
        <f>SUM(H46:H49,H51,H53:H60,H63:H66)</f>
        <v>0</v>
      </c>
      <c r="I70" s="295"/>
    </row>
    <row r="71" spans="3:9" ht="12.75" hidden="1">
      <c r="C71" s="163"/>
      <c r="D71" s="164"/>
      <c r="E71" s="165"/>
      <c r="F71" s="303"/>
      <c r="G71" s="169"/>
      <c r="H71" s="303"/>
      <c r="I71" s="161"/>
    </row>
    <row r="72" spans="2:4" ht="20.25">
      <c r="B72" s="322" t="s">
        <v>427</v>
      </c>
      <c r="D72" s="10"/>
    </row>
    <row r="73" ht="11.25">
      <c r="D73" s="10"/>
    </row>
    <row r="74" ht="11.25">
      <c r="D74" s="10"/>
    </row>
    <row r="75" ht="11.25">
      <c r="D75" s="10"/>
    </row>
    <row r="76" ht="11.25">
      <c r="D76" s="10"/>
    </row>
    <row r="77" ht="11.25">
      <c r="D77" s="10"/>
    </row>
    <row r="78" ht="11.25">
      <c r="D78" s="10"/>
    </row>
  </sheetData>
  <sheetProtection formatCells="0" formatColumns="0" formatRows="0"/>
  <mergeCells count="1">
    <mergeCell ref="B1:I1"/>
  </mergeCells>
  <printOptions/>
  <pageMargins left="0.5905511811023623" right="0.3937007874015748" top="0.3937007874015748" bottom="0.3937007874015748" header="0.5118110236220472" footer="0.5118110236220472"/>
  <pageSetup fitToHeight="1" fitToWidth="1" horizontalDpi="600" verticalDpi="600" orientation="portrait" paperSize="9" scale="89" r:id="rId1"/>
  <headerFooter alignWithMargins="0">
    <oddFooter>&amp;C&amp;F, &amp;A&amp;R&amp;D</oddFooter>
  </headerFooter>
</worksheet>
</file>

<file path=xl/worksheets/sheet8.xml><?xml version="1.0" encoding="utf-8"?>
<worksheet xmlns="http://schemas.openxmlformats.org/spreadsheetml/2006/main" xmlns:r="http://schemas.openxmlformats.org/officeDocument/2006/relationships">
  <dimension ref="A1:C36"/>
  <sheetViews>
    <sheetView showGridLines="0" zoomScalePageLayoutView="0" workbookViewId="0" topLeftCell="A1">
      <selection activeCell="E17" sqref="E17"/>
    </sheetView>
  </sheetViews>
  <sheetFormatPr defaultColWidth="9.140625" defaultRowHeight="12.75"/>
  <cols>
    <col min="1" max="1" width="2.57421875" style="0" customWidth="1"/>
    <col min="2" max="2" width="3.28125" style="22" customWidth="1"/>
    <col min="3" max="3" width="74.421875" style="0" customWidth="1"/>
  </cols>
  <sheetData>
    <row r="1" spans="2:3" ht="12.75">
      <c r="B1" s="391" t="str">
        <f>"Verklaring Iv3 bij begroting 2012, gemeente "&amp;'4.Informatie'!C5</f>
        <v>Verklaring Iv3 bij begroting 2012, gemeente Utrecht</v>
      </c>
      <c r="C1" s="392" t="s">
        <v>422</v>
      </c>
    </row>
    <row r="2" spans="2:3" ht="12.75">
      <c r="B2" s="335"/>
      <c r="C2" s="336"/>
    </row>
    <row r="3" s="26" customFormat="1" ht="24.75" customHeight="1">
      <c r="B3" s="337" t="s">
        <v>489</v>
      </c>
    </row>
    <row r="4" spans="2:3" ht="60" customHeight="1">
      <c r="B4" s="393" t="s">
        <v>65</v>
      </c>
      <c r="C4" s="394"/>
    </row>
    <row r="7" spans="2:3" ht="25.5" customHeight="1">
      <c r="B7" s="394" t="s">
        <v>396</v>
      </c>
      <c r="C7" s="394"/>
    </row>
    <row r="8" spans="1:2" ht="12.75">
      <c r="A8" s="186"/>
      <c r="B8"/>
    </row>
    <row r="9" spans="2:3" ht="12.75">
      <c r="B9" s="186" t="s">
        <v>547</v>
      </c>
      <c r="C9" s="310" t="s">
        <v>397</v>
      </c>
    </row>
    <row r="10" spans="2:3" ht="12.75">
      <c r="B10"/>
      <c r="C10" s="310" t="s">
        <v>398</v>
      </c>
    </row>
    <row r="11" spans="2:3" ht="12.75">
      <c r="B11" s="186" t="s">
        <v>547</v>
      </c>
      <c r="C11" t="s">
        <v>405</v>
      </c>
    </row>
    <row r="12" spans="1:3" ht="12.75">
      <c r="A12" s="187"/>
      <c r="B12"/>
      <c r="C12" t="s">
        <v>406</v>
      </c>
    </row>
    <row r="13" spans="1:3" ht="12.75">
      <c r="A13" s="187"/>
      <c r="B13"/>
      <c r="C13" t="s">
        <v>411</v>
      </c>
    </row>
    <row r="14" spans="1:3" ht="12.75">
      <c r="A14" s="187"/>
      <c r="B14"/>
      <c r="C14" t="s">
        <v>458</v>
      </c>
    </row>
    <row r="15" spans="1:3" ht="12.75">
      <c r="A15" s="187"/>
      <c r="B15"/>
      <c r="C15" t="s">
        <v>459</v>
      </c>
    </row>
    <row r="16" spans="1:3" ht="12.75">
      <c r="A16" s="187"/>
      <c r="B16"/>
      <c r="C16" s="330" t="s">
        <v>460</v>
      </c>
    </row>
    <row r="17" spans="1:3" ht="12.75">
      <c r="A17" s="187"/>
      <c r="B17"/>
      <c r="C17" t="s">
        <v>461</v>
      </c>
    </row>
    <row r="18" spans="1:3" ht="12.75">
      <c r="A18" s="187"/>
      <c r="B18"/>
      <c r="C18" t="s">
        <v>462</v>
      </c>
    </row>
    <row r="19" spans="1:3" ht="12.75">
      <c r="A19" s="187"/>
      <c r="B19"/>
      <c r="C19" t="s">
        <v>463</v>
      </c>
    </row>
    <row r="20" spans="1:3" ht="12.75">
      <c r="A20" s="187"/>
      <c r="B20"/>
      <c r="C20" t="s">
        <v>464</v>
      </c>
    </row>
    <row r="21" spans="1:3" ht="12.75">
      <c r="A21" s="187"/>
      <c r="B21"/>
      <c r="C21" t="s">
        <v>465</v>
      </c>
    </row>
    <row r="22" spans="2:3" ht="12.75">
      <c r="B22" s="186" t="s">
        <v>547</v>
      </c>
      <c r="C22" t="s">
        <v>407</v>
      </c>
    </row>
    <row r="23" spans="2:3" ht="12.75">
      <c r="B23"/>
      <c r="C23" t="s">
        <v>408</v>
      </c>
    </row>
    <row r="24" spans="2:3" ht="12.75">
      <c r="B24" s="186" t="s">
        <v>547</v>
      </c>
      <c r="C24" t="s">
        <v>409</v>
      </c>
    </row>
    <row r="25" spans="2:3" ht="12.75">
      <c r="B25"/>
      <c r="C25" t="s">
        <v>410</v>
      </c>
    </row>
    <row r="26" ht="12.75">
      <c r="B26"/>
    </row>
    <row r="27" ht="12.75">
      <c r="B27"/>
    </row>
    <row r="28" ht="12.75">
      <c r="B28" t="s">
        <v>542</v>
      </c>
    </row>
    <row r="29" ht="12.75">
      <c r="B29"/>
    </row>
    <row r="30" ht="12.75">
      <c r="B30" t="s">
        <v>546</v>
      </c>
    </row>
    <row r="31" ht="12.75">
      <c r="B31"/>
    </row>
    <row r="32" ht="12.75">
      <c r="B32"/>
    </row>
    <row r="33" ht="12.75">
      <c r="B33"/>
    </row>
    <row r="34" ht="12.75">
      <c r="B34"/>
    </row>
    <row r="35" ht="12.75">
      <c r="B35"/>
    </row>
    <row r="36" ht="12.75">
      <c r="B36" s="26"/>
    </row>
  </sheetData>
  <sheetProtection/>
  <mergeCells count="3">
    <mergeCell ref="B1:C1"/>
    <mergeCell ref="B4:C4"/>
    <mergeCell ref="B7:C7"/>
  </mergeCells>
  <printOptions/>
  <pageMargins left="0.75" right="0.75" top="1" bottom="1" header="0.5" footer="0.5"/>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Bureau Kredo - 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iv3 gemeente</dc:title>
  <dc:subject/>
  <dc:creator>Bureau Kredo</dc:creator>
  <cp:keywords/>
  <dc:description/>
  <cp:lastModifiedBy>Karamat Ali, Donovan</cp:lastModifiedBy>
  <cp:lastPrinted>2011-09-01T11:34:51Z</cp:lastPrinted>
  <dcterms:created xsi:type="dcterms:W3CDTF">2003-06-19T13:24:40Z</dcterms:created>
  <dcterms:modified xsi:type="dcterms:W3CDTF">2015-07-14T12:18:17Z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